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240" windowWidth="28800" windowHeight="11595"/>
  </bookViews>
  <sheets>
    <sheet name="Formato 4" sheetId="4" r:id="rId1"/>
  </sheets>
  <definedNames>
    <definedName name="_xlnm.Print_Area" localSheetId="0">'Formato 4'!$1:$78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" i="4" l="1"/>
  <c r="E46" i="4" l="1"/>
  <c r="G15" i="4" l="1"/>
  <c r="F16" i="4"/>
  <c r="G16" i="4"/>
  <c r="F15" i="4"/>
  <c r="F46" i="4" l="1"/>
  <c r="F71" i="4"/>
  <c r="F75" i="4" s="1"/>
  <c r="F69" i="4"/>
  <c r="F66" i="4"/>
  <c r="E54" i="4"/>
  <c r="F56" i="4"/>
  <c r="F60" i="4" s="1"/>
  <c r="E56" i="4"/>
  <c r="E60" i="4" s="1"/>
  <c r="E61" i="4" s="1"/>
  <c r="E51" i="4"/>
  <c r="F31" i="4"/>
  <c r="F30" i="4"/>
  <c r="F14" i="4" l="1"/>
  <c r="F22" i="4" s="1"/>
  <c r="F23" i="4" s="1"/>
  <c r="G66" i="4"/>
  <c r="G69" i="4"/>
  <c r="G67" i="4" s="1"/>
  <c r="G56" i="4"/>
  <c r="G54" i="4"/>
  <c r="F54" i="4"/>
  <c r="G51" i="4"/>
  <c r="F51" i="4"/>
  <c r="E71" i="4"/>
  <c r="E69" i="4"/>
  <c r="E68" i="4"/>
  <c r="E66" i="4"/>
  <c r="E52" i="4"/>
  <c r="E12" i="4"/>
  <c r="G71" i="4" l="1"/>
  <c r="F67" i="4" l="1"/>
  <c r="E67" i="4"/>
  <c r="G52" i="4"/>
  <c r="F52" i="4"/>
  <c r="E42" i="4" l="1"/>
  <c r="G42" i="4"/>
  <c r="E14" i="4" l="1"/>
  <c r="E22" i="4" s="1"/>
  <c r="E23" i="4" s="1"/>
  <c r="E24" i="4" s="1"/>
  <c r="G60" i="4"/>
  <c r="G61" i="4" s="1"/>
  <c r="F18" i="4"/>
  <c r="G75" i="4"/>
  <c r="G76" i="4" s="1"/>
  <c r="F76" i="4"/>
  <c r="E75" i="4"/>
  <c r="E76" i="4" s="1"/>
  <c r="F61" i="4"/>
  <c r="G38" i="4"/>
  <c r="E38" i="4"/>
  <c r="F38" i="4"/>
  <c r="F42" i="4"/>
  <c r="G9" i="4"/>
  <c r="G18" i="4"/>
  <c r="F9" i="4"/>
  <c r="E9" i="4"/>
  <c r="F29" i="4"/>
  <c r="G29" i="4"/>
  <c r="E29" i="4"/>
  <c r="G14" i="4"/>
  <c r="G22" i="4" s="1"/>
  <c r="G23" i="4" s="1"/>
  <c r="G24" i="4" l="1"/>
  <c r="G33" i="4" s="1"/>
  <c r="G46" i="4"/>
  <c r="F24" i="4" l="1"/>
  <c r="F33" i="4" s="1"/>
</calcChain>
</file>

<file path=xl/sharedStrings.xml><?xml version="1.0" encoding="utf-8"?>
<sst xmlns="http://schemas.openxmlformats.org/spreadsheetml/2006/main" count="65" uniqueCount="46">
  <si>
    <t>Formato 4 Balance Presupuestario - LDF</t>
  </si>
  <si>
    <t>Gobierno del Estado de México</t>
  </si>
  <si>
    <t>Balance Presupuestario - LDF</t>
  </si>
  <si>
    <t>(Miles de Pesos)</t>
  </si>
  <si>
    <t>Concepto (c)</t>
  </si>
  <si>
    <t>Estimado / Aprobado (d)</t>
  </si>
  <si>
    <t>Devengado</t>
  </si>
  <si>
    <t xml:space="preserve">Recaudado 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</si>
  <si>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</si>
  <si>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</si>
  <si>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</si>
  <si>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</si>
  <si>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6"/>
        <color theme="1"/>
        <rFont val="Gotham Book"/>
      </rPr>
      <t>1</t>
    </r>
    <r>
      <rPr>
        <b/>
        <sz val="6"/>
        <color theme="1"/>
        <rFont val="Gotham Book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</si>
  <si>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</si>
  <si>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</si>
  <si>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</si>
  <si>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</si>
  <si>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</si>
  <si>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</si>
  <si>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</si>
  <si>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</si>
  <si>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</si>
  <si>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</si>
  <si>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</si>
  <si>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</si>
  <si>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</si>
  <si>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</si>
  <si>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</si>
  <si>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</si>
  <si>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Recaudado / 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</si>
  <si>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</si>
  <si>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</si>
  <si>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</si>
  <si>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</si>
  <si>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</si>
  <si>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</si>
  <si>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</si>
  <si>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</si>
  <si>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</si>
  <si>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</si>
  <si>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</si>
  <si>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</si>
  <si>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</si>
  <si>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</si>
  <si>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</si>
  <si>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Del 1 de enero al 30 de Septiembre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</si>
</sst>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"/>
    <numFmt numFmtId="165" formatCode="_-* #,##0.0_-;\-* #,##0.0_-;_-* &quot;-&quot;??_-;_-@_-"/>
  </numFmts>
  <fonts count="13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7"/>
      <color theme="1"/>
      <name val="Arial"/>
      <family val="2"/>
    </font>
    <font>
      <sz val="11"/>
      <color theme="1"/>
      <name val="Calibri"/>
      <family val="2"/>
      <scheme val="minor"/>
    </font>
    <font>
      <sz val="6"/>
      <color theme="1"/>
      <name val="Gotham Book"/>
    </font>
    <font>
      <sz val="11"/>
      <color theme="1"/>
      <name val="Gotham Book"/>
    </font>
    <font>
      <b/>
      <sz val="6"/>
      <color theme="1"/>
      <name val="Gotham Book"/>
    </font>
    <font>
      <b/>
      <vertAlign val="superscript"/>
      <sz val="6"/>
      <color theme="1"/>
      <name val="Gotham Book"/>
    </font>
    <font>
      <b/>
      <sz val="8"/>
      <color theme="1"/>
      <name val="Gotham Book"/>
    </font>
    <font>
      <sz val="8"/>
      <color theme="1"/>
      <name val="Gotham Book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96">
    <xf numFmtId="0" fontId="0" fillId="0" borderId="0" xfId="0"/>
    <xf numFmtId="0" fontId="3" fillId="0" borderId="0" xfId="0" applyFont="1"/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164" fontId="2" fillId="0" borderId="0" xfId="0" applyNumberFormat="1" applyFont="1" applyFill="1" applyBorder="1" applyAlignment="1">
      <alignment vertical="center" wrapText="1"/>
    </xf>
    <xf numFmtId="164" fontId="1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164" fontId="1" fillId="0" borderId="0" xfId="0" applyNumberFormat="1" applyFont="1" applyFill="1" applyBorder="1" applyAlignment="1">
      <alignment vertical="center"/>
    </xf>
    <xf numFmtId="0" fontId="7" fillId="0" borderId="0" xfId="0" applyFont="1" applyAlignment="1">
      <alignment horizontal="left" vertical="center" indent="1"/>
    </xf>
    <xf numFmtId="0" fontId="8" fillId="0" borderId="0" xfId="0" applyFont="1"/>
    <xf numFmtId="0" fontId="7" fillId="0" borderId="1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164" fontId="7" fillId="0" borderId="5" xfId="0" applyNumberFormat="1" applyFont="1" applyBorder="1" applyAlignment="1">
      <alignment vertical="center" wrapText="1"/>
    </xf>
    <xf numFmtId="0" fontId="8" fillId="0" borderId="0" xfId="0" applyFont="1" applyBorder="1"/>
    <xf numFmtId="0" fontId="7" fillId="0" borderId="3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2" borderId="5" xfId="0" applyFont="1" applyFill="1" applyBorder="1" applyAlignment="1">
      <alignment vertical="center" wrapText="1"/>
    </xf>
    <xf numFmtId="0" fontId="7" fillId="0" borderId="3" xfId="0" applyFont="1" applyBorder="1" applyAlignment="1">
      <alignment horizontal="left" vertical="center" wrapText="1" indent="1"/>
    </xf>
    <xf numFmtId="164" fontId="9" fillId="0" borderId="5" xfId="0" applyNumberFormat="1" applyFont="1" applyBorder="1" applyAlignment="1">
      <alignment vertical="center" wrapText="1"/>
    </xf>
    <xf numFmtId="0" fontId="7" fillId="0" borderId="2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164" fontId="7" fillId="0" borderId="5" xfId="0" applyNumberFormat="1" applyFont="1" applyBorder="1" applyAlignment="1">
      <alignment vertical="center"/>
    </xf>
    <xf numFmtId="0" fontId="7" fillId="0" borderId="3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164" fontId="7" fillId="2" borderId="5" xfId="0" applyNumberFormat="1" applyFont="1" applyFill="1" applyBorder="1" applyAlignment="1">
      <alignment vertical="center" wrapText="1"/>
    </xf>
    <xf numFmtId="164" fontId="9" fillId="0" borderId="5" xfId="0" applyNumberFormat="1" applyFont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164" fontId="7" fillId="0" borderId="14" xfId="0" applyNumberFormat="1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165" fontId="7" fillId="0" borderId="14" xfId="1" applyNumberFormat="1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164" fontId="9" fillId="0" borderId="14" xfId="0" applyNumberFormat="1" applyFont="1" applyBorder="1" applyAlignment="1">
      <alignment vertical="center" wrapText="1"/>
    </xf>
    <xf numFmtId="0" fontId="7" fillId="0" borderId="14" xfId="0" applyFont="1" applyBorder="1" applyAlignment="1">
      <alignment vertical="center"/>
    </xf>
    <xf numFmtId="164" fontId="7" fillId="0" borderId="14" xfId="0" applyNumberFormat="1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2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164" fontId="9" fillId="0" borderId="14" xfId="0" applyNumberFormat="1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12" fillId="0" borderId="0" xfId="0" applyFont="1" applyAlignment="1">
      <alignment horizontal="left" vertical="center" indent="1"/>
    </xf>
    <xf numFmtId="0" fontId="12" fillId="0" borderId="0" xfId="0" applyFont="1"/>
    <xf numFmtId="0" fontId="9" fillId="0" borderId="13" xfId="0" applyFont="1" applyBorder="1" applyAlignment="1">
      <alignment vertical="center"/>
    </xf>
    <xf numFmtId="164" fontId="9" fillId="0" borderId="5" xfId="0" applyNumberFormat="1" applyFont="1" applyBorder="1" applyAlignment="1">
      <alignment vertical="center"/>
    </xf>
    <xf numFmtId="164" fontId="9" fillId="0" borderId="14" xfId="0" applyNumberFormat="1" applyFont="1" applyBorder="1" applyAlignment="1">
      <alignment vertical="center"/>
    </xf>
    <xf numFmtId="0" fontId="4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6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9" fillId="0" borderId="13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164" fontId="9" fillId="0" borderId="5" xfId="0" applyNumberFormat="1" applyFont="1" applyBorder="1" applyAlignment="1">
      <alignment vertical="center"/>
    </xf>
    <xf numFmtId="164" fontId="9" fillId="0" borderId="18" xfId="0" applyNumberFormat="1" applyFont="1" applyBorder="1" applyAlignment="1">
      <alignment vertical="center"/>
    </xf>
    <xf numFmtId="164" fontId="9" fillId="0" borderId="14" xfId="0" applyNumberFormat="1" applyFont="1" applyBorder="1" applyAlignment="1">
      <alignment vertical="center"/>
    </xf>
    <xf numFmtId="164" fontId="9" fillId="0" borderId="19" xfId="0" applyNumberFormat="1" applyFont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2"/>
  <sheetViews>
    <sheetView showGridLines="0" tabSelected="1" topLeftCell="A40" zoomScale="110" zoomScaleNormal="110" zoomScaleSheetLayoutView="140" workbookViewId="0">
      <selection activeCell="J53" sqref="J53"/>
    </sheetView>
  </sheetViews>
  <sheetFormatPr baseColWidth="10" defaultColWidth="0" defaultRowHeight="15" zeroHeight="1"/>
  <cols>
    <col min="1" max="3" width="2.7109375" style="1" customWidth="1"/>
    <col min="4" max="4" width="56.5703125" style="1" customWidth="1"/>
    <col min="5" max="7" width="13.7109375" style="1" customWidth="1"/>
    <col min="8" max="8" width="2" style="4" customWidth="1"/>
    <col min="9" max="9" width="12" style="4" bestFit="1" customWidth="1"/>
    <col min="10" max="11" width="9.7109375" style="4" customWidth="1"/>
    <col min="12" max="12" width="10.5703125" style="1" customWidth="1"/>
    <col min="13" max="13" width="0" style="1" hidden="1" customWidth="1"/>
    <col min="14" max="16384" width="11.42578125" hidden="1"/>
  </cols>
  <sheetData>
    <row r="1" spans="2:12">
      <c r="B1" s="75" t="s">
        <v>0</v>
      </c>
      <c r="C1" s="75"/>
      <c r="D1" s="75"/>
      <c r="E1" s="75"/>
      <c r="F1" s="75"/>
      <c r="G1" s="75"/>
      <c r="H1" s="2"/>
      <c r="I1" s="2"/>
      <c r="J1" s="2"/>
      <c r="K1" s="2"/>
    </row>
    <row r="2" spans="2:12">
      <c r="B2" s="85" t="s">
        <v>1</v>
      </c>
      <c r="C2" s="85"/>
      <c r="D2" s="85"/>
      <c r="E2" s="85"/>
      <c r="F2" s="85"/>
      <c r="G2" s="85"/>
      <c r="H2" s="3"/>
      <c r="I2" s="3"/>
      <c r="J2" s="3"/>
      <c r="K2" s="3"/>
    </row>
    <row r="3" spans="2:12">
      <c r="B3" s="85" t="s">
        <v>2</v>
      </c>
      <c r="C3" s="85"/>
      <c r="D3" s="85"/>
      <c r="E3" s="85"/>
      <c r="F3" s="85"/>
      <c r="G3" s="85"/>
      <c r="H3" s="3"/>
      <c r="I3" s="3"/>
      <c r="J3" s="3"/>
      <c r="K3" s="3"/>
    </row>
    <row r="4" spans="2:12">
      <c r="B4" s="85" t="s">
        <v>45</v>
      </c>
      <c r="C4" s="85"/>
      <c r="D4" s="85"/>
      <c r="E4" s="85"/>
      <c r="F4" s="85"/>
      <c r="G4" s="85"/>
      <c r="H4" s="3"/>
      <c r="I4" s="3"/>
      <c r="J4" s="3"/>
      <c r="K4" s="3"/>
      <c r="L4" s="7"/>
    </row>
    <row r="5" spans="2:12">
      <c r="B5" s="85" t="s">
        <v>3</v>
      </c>
      <c r="C5" s="85"/>
      <c r="D5" s="85"/>
      <c r="E5" s="85"/>
      <c r="F5" s="85"/>
      <c r="G5" s="85"/>
      <c r="H5" s="3"/>
      <c r="I5" s="3"/>
      <c r="J5" s="3"/>
      <c r="K5" s="3"/>
      <c r="L5" s="7"/>
    </row>
    <row r="6" spans="2:12" ht="8.1" customHeight="1" thickBot="1">
      <c r="B6" s="70"/>
      <c r="C6" s="71"/>
      <c r="D6" s="71"/>
      <c r="E6" s="71"/>
      <c r="F6" s="71"/>
      <c r="G6" s="71"/>
    </row>
    <row r="7" spans="2:12" ht="16.5">
      <c r="B7" s="78" t="s">
        <v>4</v>
      </c>
      <c r="C7" s="79"/>
      <c r="D7" s="80"/>
      <c r="E7" s="38" t="s">
        <v>5</v>
      </c>
      <c r="F7" s="38" t="s">
        <v>6</v>
      </c>
      <c r="G7" s="39" t="s">
        <v>7</v>
      </c>
      <c r="H7" s="5"/>
      <c r="I7" s="5"/>
      <c r="J7" s="5"/>
      <c r="K7" s="5"/>
    </row>
    <row r="8" spans="2:12" ht="8.1" customHeight="1">
      <c r="B8" s="40"/>
      <c r="C8" s="14"/>
      <c r="D8" s="15"/>
      <c r="E8" s="16"/>
      <c r="F8" s="16"/>
      <c r="G8" s="41"/>
      <c r="H8" s="6"/>
      <c r="I8" s="6"/>
      <c r="J8" s="6"/>
      <c r="K8" s="6"/>
    </row>
    <row r="9" spans="2:12" ht="12.95" customHeight="1">
      <c r="B9" s="42"/>
      <c r="C9" s="76" t="s">
        <v>8</v>
      </c>
      <c r="D9" s="77"/>
      <c r="E9" s="17">
        <f>E10+E11+E12</f>
        <v>224057309.60000002</v>
      </c>
      <c r="F9" s="17">
        <f>F10+F11+F12</f>
        <v>178091141.30000001</v>
      </c>
      <c r="G9" s="43">
        <f>G10+G11+G12</f>
        <v>178091141.30000001</v>
      </c>
      <c r="I9" s="7"/>
      <c r="J9" s="7"/>
      <c r="K9" s="7"/>
      <c r="L9" s="7"/>
    </row>
    <row r="10" spans="2:12" ht="12.95" customHeight="1">
      <c r="B10" s="42"/>
      <c r="C10" s="18"/>
      <c r="D10" s="19" t="s">
        <v>9</v>
      </c>
      <c r="E10" s="17">
        <v>121470883.90000001</v>
      </c>
      <c r="F10" s="17">
        <v>111361131.59999999</v>
      </c>
      <c r="G10" s="43">
        <v>111361131.59999999</v>
      </c>
      <c r="H10" s="7"/>
      <c r="I10" s="7"/>
      <c r="J10" s="7"/>
      <c r="K10" s="7"/>
      <c r="L10" s="7"/>
    </row>
    <row r="11" spans="2:12" ht="12.95" customHeight="1">
      <c r="B11" s="42"/>
      <c r="C11" s="18"/>
      <c r="D11" s="19" t="s">
        <v>10</v>
      </c>
      <c r="E11" s="17">
        <v>97123725.700000003</v>
      </c>
      <c r="F11" s="17">
        <v>62683156.899999999</v>
      </c>
      <c r="G11" s="43">
        <v>62683156.899999999</v>
      </c>
      <c r="H11" s="7"/>
      <c r="I11" s="7"/>
      <c r="J11" s="7"/>
      <c r="K11" s="7"/>
      <c r="L11" s="7"/>
    </row>
    <row r="12" spans="2:12" ht="12.95" customHeight="1">
      <c r="B12" s="42"/>
      <c r="C12" s="18"/>
      <c r="D12" s="19" t="s">
        <v>11</v>
      </c>
      <c r="E12" s="17">
        <f>8860700-3398000</f>
        <v>5462700</v>
      </c>
      <c r="F12" s="17">
        <v>4046852.8</v>
      </c>
      <c r="G12" s="43">
        <v>4046852.8</v>
      </c>
      <c r="H12" s="7"/>
      <c r="I12" s="8"/>
      <c r="J12" s="8"/>
      <c r="K12" s="7"/>
      <c r="L12" s="7"/>
    </row>
    <row r="13" spans="2:12" ht="8.1" customHeight="1">
      <c r="B13" s="42"/>
      <c r="C13" s="20"/>
      <c r="D13" s="21"/>
      <c r="E13" s="22"/>
      <c r="F13" s="22"/>
      <c r="G13" s="44"/>
      <c r="H13" s="6"/>
      <c r="I13" s="6"/>
      <c r="J13" s="6"/>
      <c r="K13" s="6"/>
      <c r="L13" s="7"/>
    </row>
    <row r="14" spans="2:12" ht="12.95" customHeight="1">
      <c r="B14" s="45"/>
      <c r="C14" s="76" t="s">
        <v>12</v>
      </c>
      <c r="D14" s="77"/>
      <c r="E14" s="17">
        <f>SUM(E15:E16)</f>
        <v>224057309.59999999</v>
      </c>
      <c r="F14" s="17">
        <f t="shared" ref="F14:G14" si="0">F15+F16</f>
        <v>175285286.69999999</v>
      </c>
      <c r="G14" s="43">
        <f t="shared" si="0"/>
        <v>172779304.09999999</v>
      </c>
      <c r="H14" s="8"/>
      <c r="I14" s="7"/>
      <c r="J14" s="7"/>
      <c r="K14" s="7"/>
      <c r="L14" s="8"/>
    </row>
    <row r="15" spans="2:12" ht="12.95" customHeight="1">
      <c r="B15" s="42"/>
      <c r="C15" s="18"/>
      <c r="D15" s="19" t="s">
        <v>13</v>
      </c>
      <c r="E15" s="17">
        <v>133751956.8</v>
      </c>
      <c r="F15" s="17">
        <f>113874063.8-50068.5</f>
        <v>113823995.3</v>
      </c>
      <c r="G15" s="43">
        <f>111368081.2-50068.5</f>
        <v>111318012.7</v>
      </c>
      <c r="H15" s="7"/>
      <c r="I15" s="7"/>
      <c r="J15" s="7"/>
      <c r="K15" s="7"/>
      <c r="L15" s="7"/>
    </row>
    <row r="16" spans="2:12" ht="12.95" customHeight="1">
      <c r="B16" s="42"/>
      <c r="C16" s="18"/>
      <c r="D16" s="19" t="s">
        <v>14</v>
      </c>
      <c r="E16" s="17">
        <v>90305352.799999997</v>
      </c>
      <c r="F16" s="17">
        <f>62144932.4-683641</f>
        <v>61461291.399999999</v>
      </c>
      <c r="G16" s="43">
        <f>62144932.4-683641</f>
        <v>61461291.399999999</v>
      </c>
      <c r="H16" s="7"/>
      <c r="I16" s="8"/>
      <c r="J16" s="8"/>
      <c r="K16" s="8"/>
      <c r="L16" s="7"/>
    </row>
    <row r="17" spans="2:12" ht="8.1" customHeight="1">
      <c r="B17" s="42"/>
      <c r="C17" s="20"/>
      <c r="D17" s="21"/>
      <c r="E17" s="22"/>
      <c r="F17" s="22"/>
      <c r="G17" s="44"/>
      <c r="H17" s="8"/>
      <c r="I17" s="8"/>
      <c r="J17" s="8"/>
      <c r="K17" s="8"/>
      <c r="L17" s="7"/>
    </row>
    <row r="18" spans="2:12" ht="12.95" customHeight="1">
      <c r="B18" s="42"/>
      <c r="C18" s="76" t="s">
        <v>15</v>
      </c>
      <c r="D18" s="77"/>
      <c r="E18" s="23"/>
      <c r="F18" s="17">
        <f>SUM(F19:F20)</f>
        <v>0</v>
      </c>
      <c r="G18" s="46">
        <f>G19+G20</f>
        <v>0</v>
      </c>
      <c r="H18" s="6"/>
      <c r="I18" s="7"/>
      <c r="J18" s="6"/>
      <c r="K18" s="6"/>
      <c r="L18" s="8"/>
    </row>
    <row r="19" spans="2:12" ht="12.95" customHeight="1">
      <c r="B19" s="42"/>
      <c r="C19" s="18"/>
      <c r="D19" s="19" t="s">
        <v>16</v>
      </c>
      <c r="E19" s="23"/>
      <c r="F19" s="17"/>
      <c r="G19" s="46"/>
      <c r="H19" s="7"/>
      <c r="I19" s="7"/>
      <c r="J19" s="7"/>
      <c r="K19" s="7"/>
      <c r="L19" s="7"/>
    </row>
    <row r="20" spans="2:12" ht="12.95" customHeight="1">
      <c r="B20" s="42"/>
      <c r="C20" s="18"/>
      <c r="D20" s="19" t="s">
        <v>17</v>
      </c>
      <c r="E20" s="23"/>
      <c r="F20" s="22">
        <v>0</v>
      </c>
      <c r="G20" s="44">
        <v>0</v>
      </c>
      <c r="H20" s="7"/>
      <c r="I20" s="7"/>
      <c r="J20" s="7"/>
      <c r="K20" s="7"/>
      <c r="L20" s="7"/>
    </row>
    <row r="21" spans="2:12" ht="8.1" customHeight="1">
      <c r="B21" s="42"/>
      <c r="C21" s="20"/>
      <c r="D21" s="21"/>
      <c r="E21" s="22"/>
      <c r="F21" s="22"/>
      <c r="G21" s="44"/>
      <c r="H21" s="7"/>
      <c r="I21" s="7"/>
      <c r="J21" s="7"/>
      <c r="K21" s="7"/>
      <c r="L21" s="7"/>
    </row>
    <row r="22" spans="2:12" ht="12.95" customHeight="1">
      <c r="B22" s="42"/>
      <c r="C22" s="76" t="s">
        <v>18</v>
      </c>
      <c r="D22" s="77"/>
      <c r="E22" s="17">
        <f>E9-E14+E18</f>
        <v>2.9802322387695313E-8</v>
      </c>
      <c r="F22" s="17">
        <f>F9-F14+F18</f>
        <v>2805854.6000000238</v>
      </c>
      <c r="G22" s="43">
        <f>G9-G14+G18</f>
        <v>5311837.2000000179</v>
      </c>
      <c r="H22" s="8"/>
      <c r="I22" s="8"/>
      <c r="J22" s="8"/>
      <c r="K22" s="8"/>
      <c r="L22" s="7"/>
    </row>
    <row r="23" spans="2:12" ht="12.95" customHeight="1">
      <c r="B23" s="42"/>
      <c r="C23" s="76" t="s">
        <v>19</v>
      </c>
      <c r="D23" s="77"/>
      <c r="E23" s="17">
        <f>E22-E12</f>
        <v>-5462699.9999999702</v>
      </c>
      <c r="F23" s="17">
        <f>F22-F12</f>
        <v>-1240998.199999976</v>
      </c>
      <c r="G23" s="43">
        <f>G22-G12</f>
        <v>1264984.4000000181</v>
      </c>
      <c r="H23" s="7"/>
      <c r="I23" s="7"/>
      <c r="J23" s="7"/>
      <c r="K23" s="7"/>
      <c r="L23" s="7"/>
    </row>
    <row r="24" spans="2:12">
      <c r="B24" s="42"/>
      <c r="C24" s="76" t="s">
        <v>20</v>
      </c>
      <c r="D24" s="77"/>
      <c r="E24" s="17">
        <f>E23-E18</f>
        <v>-5462699.9999999702</v>
      </c>
      <c r="F24" s="17">
        <f t="shared" ref="F24:G24" si="1">F23-F18</f>
        <v>-1240998.199999976</v>
      </c>
      <c r="G24" s="43">
        <f t="shared" si="1"/>
        <v>1264984.4000000181</v>
      </c>
      <c r="H24" s="7"/>
      <c r="I24" s="7"/>
      <c r="J24" s="7"/>
      <c r="K24" s="7"/>
      <c r="L24" s="7"/>
    </row>
    <row r="25" spans="2:12" ht="8.1" customHeight="1" thickBot="1">
      <c r="B25" s="47"/>
      <c r="C25" s="48"/>
      <c r="D25" s="49"/>
      <c r="E25" s="50"/>
      <c r="F25" s="50"/>
      <c r="G25" s="51"/>
      <c r="H25" s="6"/>
      <c r="I25" s="6"/>
      <c r="J25" s="6"/>
      <c r="K25" s="6"/>
      <c r="L25" s="7"/>
    </row>
    <row r="26" spans="2:12" ht="8.1" customHeight="1" thickBot="1">
      <c r="B26" s="12"/>
      <c r="C26" s="13"/>
      <c r="D26" s="13"/>
      <c r="E26" s="13"/>
      <c r="F26" s="13"/>
      <c r="G26" s="13"/>
    </row>
    <row r="27" spans="2:12">
      <c r="B27" s="83" t="s">
        <v>21</v>
      </c>
      <c r="C27" s="84"/>
      <c r="D27" s="84"/>
      <c r="E27" s="38" t="s">
        <v>22</v>
      </c>
      <c r="F27" s="38" t="s">
        <v>6</v>
      </c>
      <c r="G27" s="39" t="s">
        <v>23</v>
      </c>
      <c r="H27" s="5"/>
      <c r="I27" s="5"/>
      <c r="J27" s="5"/>
      <c r="K27" s="5"/>
    </row>
    <row r="28" spans="2:12" ht="8.1" customHeight="1">
      <c r="B28" s="40"/>
      <c r="C28" s="14"/>
      <c r="D28" s="15"/>
      <c r="E28" s="22"/>
      <c r="F28" s="22"/>
      <c r="G28" s="44"/>
      <c r="H28" s="6"/>
      <c r="I28" s="6"/>
      <c r="J28" s="6"/>
      <c r="K28" s="6"/>
    </row>
    <row r="29" spans="2:12" ht="12.95" customHeight="1">
      <c r="B29" s="45"/>
      <c r="C29" s="76" t="s">
        <v>24</v>
      </c>
      <c r="D29" s="77"/>
      <c r="E29" s="17">
        <f>E30+E31</f>
        <v>3914000</v>
      </c>
      <c r="F29" s="17">
        <f t="shared" ref="F29:G29" si="2">F30+F31</f>
        <v>2509990.7000000002</v>
      </c>
      <c r="G29" s="43">
        <f t="shared" si="2"/>
        <v>2509990.7000000002</v>
      </c>
      <c r="H29" s="7"/>
      <c r="I29" s="7"/>
      <c r="J29" s="7"/>
      <c r="K29" s="7"/>
    </row>
    <row r="30" spans="2:12" ht="12.95" customHeight="1">
      <c r="B30" s="42"/>
      <c r="C30" s="18"/>
      <c r="D30" s="24" t="s">
        <v>25</v>
      </c>
      <c r="E30" s="17">
        <v>211189.5</v>
      </c>
      <c r="F30" s="17">
        <f>11194.5+9618.7+27303.3</f>
        <v>48116.5</v>
      </c>
      <c r="G30" s="43">
        <v>48116.5</v>
      </c>
      <c r="H30" s="7"/>
      <c r="I30" s="7"/>
      <c r="J30" s="7"/>
      <c r="K30" s="7"/>
    </row>
    <row r="31" spans="2:12" ht="12.95" customHeight="1">
      <c r="B31" s="42"/>
      <c r="C31" s="18"/>
      <c r="D31" s="24" t="s">
        <v>26</v>
      </c>
      <c r="E31" s="17">
        <v>3702810.5</v>
      </c>
      <c r="F31" s="17">
        <f>2225151+236723.2</f>
        <v>2461874.2000000002</v>
      </c>
      <c r="G31" s="43">
        <v>2461874.2000000002</v>
      </c>
      <c r="H31" s="7"/>
      <c r="I31" s="7"/>
      <c r="J31" s="7"/>
      <c r="K31" s="7"/>
    </row>
    <row r="32" spans="2:12" ht="8.1" customHeight="1">
      <c r="B32" s="42"/>
      <c r="C32" s="20"/>
      <c r="D32" s="21"/>
      <c r="E32" s="17"/>
      <c r="F32" s="17"/>
      <c r="G32" s="43"/>
      <c r="H32" s="7"/>
      <c r="I32" s="7"/>
      <c r="J32" s="7"/>
      <c r="K32" s="7"/>
    </row>
    <row r="33" spans="2:11" ht="12.95" customHeight="1">
      <c r="B33" s="45"/>
      <c r="C33" s="76" t="s">
        <v>27</v>
      </c>
      <c r="D33" s="77"/>
      <c r="E33" s="25">
        <f>E24+E29</f>
        <v>-1548699.9999999702</v>
      </c>
      <c r="F33" s="25">
        <f>F24+F29</f>
        <v>1268992.5000000242</v>
      </c>
      <c r="G33" s="52">
        <f>G24+G29</f>
        <v>3774975.1000000183</v>
      </c>
      <c r="H33" s="8"/>
      <c r="I33" s="8"/>
      <c r="J33" s="8"/>
      <c r="K33" s="8"/>
    </row>
    <row r="34" spans="2:11" ht="8.1" customHeight="1" thickBot="1">
      <c r="B34" s="47"/>
      <c r="C34" s="48"/>
      <c r="D34" s="49"/>
      <c r="E34" s="50"/>
      <c r="F34" s="50"/>
      <c r="G34" s="51"/>
      <c r="H34" s="6"/>
      <c r="I34" s="6"/>
      <c r="J34" s="6"/>
      <c r="K34" s="6"/>
    </row>
    <row r="35" spans="2:11" ht="8.1" customHeight="1" thickBot="1">
      <c r="B35" s="12"/>
      <c r="C35" s="13"/>
      <c r="D35" s="13"/>
      <c r="E35" s="13"/>
      <c r="F35" s="13"/>
      <c r="G35" s="13"/>
    </row>
    <row r="36" spans="2:11" ht="16.5">
      <c r="B36" s="83" t="s">
        <v>21</v>
      </c>
      <c r="C36" s="84"/>
      <c r="D36" s="84"/>
      <c r="E36" s="38" t="s">
        <v>28</v>
      </c>
      <c r="F36" s="38" t="s">
        <v>6</v>
      </c>
      <c r="G36" s="39" t="s">
        <v>29</v>
      </c>
      <c r="H36" s="5"/>
      <c r="I36" s="5"/>
      <c r="J36" s="5"/>
      <c r="K36" s="5"/>
    </row>
    <row r="37" spans="2:11" ht="8.1" customHeight="1">
      <c r="B37" s="61"/>
      <c r="C37" s="32"/>
      <c r="D37" s="26"/>
      <c r="E37" s="27"/>
      <c r="F37" s="27"/>
      <c r="G37" s="53"/>
      <c r="H37" s="9"/>
      <c r="I37" s="9"/>
      <c r="J37" s="9"/>
      <c r="K37" s="9"/>
    </row>
    <row r="38" spans="2:11" ht="12.95" customHeight="1">
      <c r="B38" s="56"/>
      <c r="C38" s="76" t="s">
        <v>30</v>
      </c>
      <c r="D38" s="77"/>
      <c r="E38" s="28">
        <f>E39+E40</f>
        <v>8860700</v>
      </c>
      <c r="F38" s="28">
        <f>F39+F40</f>
        <v>4046852.8</v>
      </c>
      <c r="G38" s="54">
        <f>G39+G40</f>
        <v>4046852.8</v>
      </c>
      <c r="H38" s="10"/>
      <c r="I38" s="10"/>
      <c r="J38" s="10"/>
      <c r="K38" s="10"/>
    </row>
    <row r="39" spans="2:11" ht="12.95" customHeight="1">
      <c r="B39" s="55"/>
      <c r="C39" s="18"/>
      <c r="D39" s="29" t="s">
        <v>31</v>
      </c>
      <c r="E39" s="28">
        <v>8860700</v>
      </c>
      <c r="F39" s="28">
        <v>4046852.8</v>
      </c>
      <c r="G39" s="54">
        <v>4046852.8</v>
      </c>
      <c r="H39" s="10"/>
      <c r="I39" s="10"/>
      <c r="J39" s="10"/>
      <c r="K39" s="10"/>
    </row>
    <row r="40" spans="2:11" ht="12.95" customHeight="1">
      <c r="B40" s="55"/>
      <c r="C40" s="18"/>
      <c r="D40" s="29" t="s">
        <v>32</v>
      </c>
      <c r="E40" s="28">
        <v>0</v>
      </c>
      <c r="F40" s="28">
        <v>0</v>
      </c>
      <c r="G40" s="54">
        <v>0</v>
      </c>
      <c r="H40" s="10"/>
      <c r="I40" s="10"/>
      <c r="J40" s="10"/>
      <c r="K40" s="10"/>
    </row>
    <row r="41" spans="2:11" ht="8.1" customHeight="1">
      <c r="B41" s="55"/>
      <c r="C41" s="18"/>
      <c r="D41" s="29"/>
      <c r="E41" s="28"/>
      <c r="F41" s="28"/>
      <c r="G41" s="54"/>
      <c r="H41" s="10"/>
      <c r="I41" s="10"/>
      <c r="J41" s="10"/>
      <c r="K41" s="10"/>
    </row>
    <row r="42" spans="2:11" ht="12.95" customHeight="1">
      <c r="B42" s="56"/>
      <c r="C42" s="76" t="s">
        <v>33</v>
      </c>
      <c r="D42" s="77"/>
      <c r="E42" s="28">
        <f>E43+E44</f>
        <v>3398000</v>
      </c>
      <c r="F42" s="28">
        <f>F43+F44</f>
        <v>733709.5</v>
      </c>
      <c r="G42" s="28">
        <f>G43+G44</f>
        <v>733709.5</v>
      </c>
      <c r="H42" s="10"/>
      <c r="I42" s="10"/>
      <c r="J42" s="10"/>
      <c r="K42" s="10"/>
    </row>
    <row r="43" spans="2:11" ht="12.95" customHeight="1">
      <c r="B43" s="55"/>
      <c r="C43" s="18"/>
      <c r="D43" s="29" t="s">
        <v>34</v>
      </c>
      <c r="E43" s="28">
        <v>2714359</v>
      </c>
      <c r="F43" s="28">
        <v>50068.5</v>
      </c>
      <c r="G43" s="54">
        <v>50068.5</v>
      </c>
      <c r="H43" s="10"/>
      <c r="I43" s="10"/>
      <c r="J43" s="10"/>
      <c r="K43" s="10"/>
    </row>
    <row r="44" spans="2:11" ht="12.95" customHeight="1">
      <c r="B44" s="55"/>
      <c r="C44" s="18"/>
      <c r="D44" s="29" t="s">
        <v>35</v>
      </c>
      <c r="E44" s="28">
        <v>683641</v>
      </c>
      <c r="F44" s="28">
        <v>683641</v>
      </c>
      <c r="G44" s="54">
        <v>683641</v>
      </c>
      <c r="H44" s="10"/>
      <c r="I44" s="10"/>
      <c r="J44" s="10"/>
      <c r="K44" s="10"/>
    </row>
    <row r="45" spans="2:11" ht="8.1" customHeight="1">
      <c r="B45" s="55"/>
      <c r="C45" s="30"/>
      <c r="D45" s="31"/>
      <c r="E45" s="28"/>
      <c r="F45" s="28"/>
      <c r="G45" s="54"/>
      <c r="H45" s="10"/>
      <c r="I45" s="10"/>
      <c r="J45" s="10"/>
      <c r="K45" s="10"/>
    </row>
    <row r="46" spans="2:11" ht="12.95" customHeight="1">
      <c r="B46" s="86"/>
      <c r="C46" s="76" t="s">
        <v>36</v>
      </c>
      <c r="D46" s="77"/>
      <c r="E46" s="88">
        <f>E38-E42</f>
        <v>5462700</v>
      </c>
      <c r="F46" s="88">
        <f>F38-F42</f>
        <v>3313143.3</v>
      </c>
      <c r="G46" s="90">
        <f>G38-G42</f>
        <v>3313143.3</v>
      </c>
      <c r="H46" s="11"/>
      <c r="I46" s="11"/>
      <c r="J46" s="11"/>
      <c r="K46" s="11"/>
    </row>
    <row r="47" spans="2:11" ht="8.1" customHeight="1" thickBot="1">
      <c r="B47" s="87"/>
      <c r="C47" s="57"/>
      <c r="D47" s="58"/>
      <c r="E47" s="89"/>
      <c r="F47" s="89"/>
      <c r="G47" s="91"/>
      <c r="H47" s="11"/>
      <c r="I47" s="11"/>
      <c r="J47" s="11"/>
      <c r="K47" s="11"/>
    </row>
    <row r="48" spans="2:11" ht="8.1" customHeight="1" thickBot="1">
      <c r="B48" s="12"/>
      <c r="C48" s="13"/>
      <c r="D48" s="13"/>
      <c r="E48" s="13"/>
      <c r="F48" s="13"/>
      <c r="G48" s="13"/>
    </row>
    <row r="49" spans="2:12" ht="16.5">
      <c r="B49" s="94" t="s">
        <v>21</v>
      </c>
      <c r="C49" s="95"/>
      <c r="D49" s="95"/>
      <c r="E49" s="59" t="s">
        <v>28</v>
      </c>
      <c r="F49" s="59" t="s">
        <v>6</v>
      </c>
      <c r="G49" s="60" t="s">
        <v>29</v>
      </c>
      <c r="H49" s="5"/>
      <c r="I49" s="5"/>
      <c r="J49" s="5"/>
      <c r="K49" s="5"/>
    </row>
    <row r="50" spans="2:12" ht="8.1" customHeight="1">
      <c r="B50" s="81"/>
      <c r="C50" s="82"/>
      <c r="D50" s="26"/>
      <c r="E50" s="33"/>
      <c r="F50" s="33"/>
      <c r="G50" s="62"/>
      <c r="H50" s="9"/>
      <c r="I50" s="9"/>
      <c r="J50" s="9"/>
      <c r="K50" s="9"/>
    </row>
    <row r="51" spans="2:12" ht="12.95" customHeight="1">
      <c r="B51" s="55"/>
      <c r="C51" s="30" t="s">
        <v>37</v>
      </c>
      <c r="D51" s="31"/>
      <c r="E51" s="17">
        <f>+E10</f>
        <v>121470883.90000001</v>
      </c>
      <c r="F51" s="17">
        <f>+F10</f>
        <v>111361131.59999999</v>
      </c>
      <c r="G51" s="43">
        <f>+G10</f>
        <v>111361131.59999999</v>
      </c>
      <c r="H51" s="7"/>
      <c r="I51" s="7"/>
      <c r="J51" s="7"/>
      <c r="K51" s="7"/>
    </row>
    <row r="52" spans="2:12" ht="12.95" customHeight="1">
      <c r="B52" s="55"/>
      <c r="C52" s="30" t="s">
        <v>38</v>
      </c>
      <c r="D52" s="31"/>
      <c r="E52" s="28">
        <f>E53-E54</f>
        <v>-2714359</v>
      </c>
      <c r="F52" s="28">
        <f>F53-F54</f>
        <v>-50068.5</v>
      </c>
      <c r="G52" s="54">
        <f>G53-G54</f>
        <v>-50068.5</v>
      </c>
      <c r="H52" s="10"/>
      <c r="I52" s="10"/>
      <c r="J52" s="10"/>
      <c r="K52" s="10"/>
    </row>
    <row r="53" spans="2:12" ht="12.95" customHeight="1">
      <c r="B53" s="55"/>
      <c r="C53" s="18"/>
      <c r="D53" s="29" t="s">
        <v>31</v>
      </c>
      <c r="E53" s="28">
        <v>0</v>
      </c>
      <c r="F53" s="28">
        <v>0</v>
      </c>
      <c r="G53" s="54">
        <v>0</v>
      </c>
      <c r="H53" s="10"/>
      <c r="I53" s="10"/>
      <c r="J53" s="10"/>
      <c r="K53" s="10"/>
    </row>
    <row r="54" spans="2:12" ht="12.95" customHeight="1">
      <c r="B54" s="55"/>
      <c r="C54" s="18"/>
      <c r="D54" s="29" t="s">
        <v>34</v>
      </c>
      <c r="E54" s="28">
        <f>+E43</f>
        <v>2714359</v>
      </c>
      <c r="F54" s="28">
        <f>+F43</f>
        <v>50068.5</v>
      </c>
      <c r="G54" s="54">
        <f>+G43</f>
        <v>50068.5</v>
      </c>
      <c r="H54" s="10"/>
      <c r="I54" s="10"/>
      <c r="J54" s="10"/>
      <c r="K54" s="10"/>
    </row>
    <row r="55" spans="2:12" ht="8.1" customHeight="1">
      <c r="B55" s="55"/>
      <c r="C55" s="30"/>
      <c r="D55" s="31"/>
      <c r="E55" s="28"/>
      <c r="F55" s="28"/>
      <c r="G55" s="54"/>
      <c r="H55" s="10"/>
      <c r="I55" s="10"/>
      <c r="J55" s="10"/>
      <c r="K55" s="10"/>
    </row>
    <row r="56" spans="2:12" ht="12.95" customHeight="1">
      <c r="B56" s="55"/>
      <c r="C56" s="30" t="s">
        <v>13</v>
      </c>
      <c r="D56" s="31"/>
      <c r="E56" s="17">
        <f>+E15</f>
        <v>133751956.8</v>
      </c>
      <c r="F56" s="17">
        <f>+F15</f>
        <v>113823995.3</v>
      </c>
      <c r="G56" s="43">
        <f>+G15</f>
        <v>111318012.7</v>
      </c>
      <c r="H56" s="7"/>
      <c r="I56" s="7"/>
      <c r="J56" s="7"/>
      <c r="K56" s="7"/>
    </row>
    <row r="57" spans="2:12" ht="8.1" customHeight="1">
      <c r="B57" s="55"/>
      <c r="C57" s="30"/>
      <c r="D57" s="31"/>
      <c r="E57" s="28"/>
      <c r="F57" s="28"/>
      <c r="G57" s="54"/>
      <c r="H57" s="10"/>
      <c r="I57" s="10"/>
      <c r="J57" s="10"/>
      <c r="K57" s="10"/>
    </row>
    <row r="58" spans="2:12" ht="12.95" customHeight="1">
      <c r="B58" s="55"/>
      <c r="C58" s="30" t="s">
        <v>16</v>
      </c>
      <c r="D58" s="31"/>
      <c r="E58" s="34"/>
      <c r="F58" s="28"/>
      <c r="G58" s="54"/>
      <c r="H58" s="10"/>
      <c r="I58" s="10"/>
      <c r="J58" s="10"/>
      <c r="K58" s="10"/>
      <c r="L58" s="10"/>
    </row>
    <row r="59" spans="2:12" ht="8.1" customHeight="1">
      <c r="B59" s="55"/>
      <c r="C59" s="30"/>
      <c r="D59" s="31"/>
      <c r="E59" s="28"/>
      <c r="F59" s="28"/>
      <c r="G59" s="54"/>
      <c r="H59" s="10"/>
      <c r="I59" s="10"/>
      <c r="J59" s="10"/>
      <c r="K59" s="10"/>
    </row>
    <row r="60" spans="2:12" ht="12.95" customHeight="1">
      <c r="B60" s="56"/>
      <c r="C60" s="76" t="s">
        <v>39</v>
      </c>
      <c r="D60" s="77"/>
      <c r="E60" s="35">
        <f>E51+E52-E56+E58</f>
        <v>-14995431.899999991</v>
      </c>
      <c r="F60" s="35">
        <f>F51+F52-F56+F58</f>
        <v>-2512932.200000003</v>
      </c>
      <c r="G60" s="63">
        <f>G51+G52-G56+G58</f>
        <v>-6949.6000000089407</v>
      </c>
      <c r="H60" s="11"/>
      <c r="I60" s="11"/>
      <c r="J60" s="11"/>
      <c r="K60" s="11"/>
    </row>
    <row r="61" spans="2:12" ht="12.95" customHeight="1">
      <c r="B61" s="56"/>
      <c r="C61" s="76" t="s">
        <v>40</v>
      </c>
      <c r="D61" s="77"/>
      <c r="E61" s="35">
        <f>E60-E52</f>
        <v>-12281072.899999991</v>
      </c>
      <c r="F61" s="35">
        <f>F60-F52</f>
        <v>-2462863.700000003</v>
      </c>
      <c r="G61" s="63">
        <f>G60-G52</f>
        <v>43118.899999991059</v>
      </c>
      <c r="H61" s="11"/>
      <c r="I61" s="11"/>
      <c r="J61" s="11"/>
      <c r="K61" s="11"/>
    </row>
    <row r="62" spans="2:12" ht="8.1" customHeight="1" thickBot="1">
      <c r="B62" s="64"/>
      <c r="C62" s="65"/>
      <c r="D62" s="66"/>
      <c r="E62" s="67"/>
      <c r="F62" s="67"/>
      <c r="G62" s="68"/>
      <c r="H62" s="9"/>
      <c r="I62" s="9"/>
      <c r="J62" s="9"/>
      <c r="K62" s="9"/>
    </row>
    <row r="63" spans="2:12" ht="8.1" customHeight="1" thickBot="1">
      <c r="B63" s="12"/>
      <c r="C63" s="13"/>
      <c r="D63" s="13"/>
      <c r="E63" s="13"/>
      <c r="F63" s="13"/>
      <c r="G63" s="13"/>
    </row>
    <row r="64" spans="2:12" ht="16.5">
      <c r="B64" s="94" t="s">
        <v>21</v>
      </c>
      <c r="C64" s="95"/>
      <c r="D64" s="95"/>
      <c r="E64" s="59" t="s">
        <v>28</v>
      </c>
      <c r="F64" s="59" t="s">
        <v>6</v>
      </c>
      <c r="G64" s="60" t="s">
        <v>29</v>
      </c>
      <c r="H64" s="5"/>
      <c r="I64" s="5"/>
      <c r="J64" s="5"/>
      <c r="K64" s="5"/>
    </row>
    <row r="65" spans="2:11" ht="8.1" customHeight="1">
      <c r="B65" s="92"/>
      <c r="C65" s="93"/>
      <c r="D65" s="36"/>
      <c r="E65" s="37"/>
      <c r="F65" s="37"/>
      <c r="G65" s="69"/>
      <c r="H65" s="9"/>
      <c r="I65" s="9"/>
      <c r="J65" s="9"/>
      <c r="K65" s="9"/>
    </row>
    <row r="66" spans="2:11" ht="12.95" customHeight="1">
      <c r="B66" s="55"/>
      <c r="C66" s="30" t="s">
        <v>10</v>
      </c>
      <c r="D66" s="31"/>
      <c r="E66" s="17">
        <f>+E11</f>
        <v>97123725.700000003</v>
      </c>
      <c r="F66" s="17">
        <f>+F11</f>
        <v>62683156.899999999</v>
      </c>
      <c r="G66" s="43">
        <f>+G11</f>
        <v>62683156.899999999</v>
      </c>
      <c r="H66" s="7"/>
      <c r="I66" s="7"/>
      <c r="J66" s="7"/>
      <c r="K66" s="7"/>
    </row>
    <row r="67" spans="2:11" ht="12.95" customHeight="1">
      <c r="B67" s="55"/>
      <c r="C67" s="30" t="s">
        <v>41</v>
      </c>
      <c r="D67" s="31"/>
      <c r="E67" s="28">
        <f>SUM(E68-E69)</f>
        <v>-683641</v>
      </c>
      <c r="F67" s="28">
        <f t="shared" ref="F67:G67" si="3">SUM(F68-F69)</f>
        <v>3363211.8</v>
      </c>
      <c r="G67" s="54">
        <f t="shared" si="3"/>
        <v>3363211.8</v>
      </c>
      <c r="H67" s="10"/>
      <c r="I67" s="10"/>
      <c r="J67" s="10"/>
      <c r="K67" s="10"/>
    </row>
    <row r="68" spans="2:11" ht="12.95" customHeight="1">
      <c r="B68" s="55"/>
      <c r="C68" s="18"/>
      <c r="D68" s="29" t="s">
        <v>32</v>
      </c>
      <c r="E68" s="28">
        <f>+E40</f>
        <v>0</v>
      </c>
      <c r="F68" s="28">
        <v>4046852.8</v>
      </c>
      <c r="G68" s="54">
        <v>4046852.8</v>
      </c>
      <c r="H68" s="10"/>
      <c r="I68" s="10"/>
      <c r="J68" s="10"/>
      <c r="K68" s="10"/>
    </row>
    <row r="69" spans="2:11" ht="12.95" customHeight="1">
      <c r="B69" s="55"/>
      <c r="C69" s="18"/>
      <c r="D69" s="29" t="s">
        <v>35</v>
      </c>
      <c r="E69" s="28">
        <f>+E44</f>
        <v>683641</v>
      </c>
      <c r="F69" s="28">
        <f>+F44</f>
        <v>683641</v>
      </c>
      <c r="G69" s="54">
        <f>+G44</f>
        <v>683641</v>
      </c>
      <c r="H69" s="10"/>
      <c r="I69" s="10"/>
      <c r="J69" s="10"/>
      <c r="K69" s="10"/>
    </row>
    <row r="70" spans="2:11" ht="8.1" customHeight="1">
      <c r="B70" s="55"/>
      <c r="C70" s="30"/>
      <c r="D70" s="31"/>
      <c r="E70" s="28"/>
      <c r="F70" s="28"/>
      <c r="G70" s="54"/>
      <c r="H70" s="10"/>
      <c r="I70" s="10"/>
      <c r="J70" s="10"/>
      <c r="K70" s="10"/>
    </row>
    <row r="71" spans="2:11" ht="12.95" customHeight="1">
      <c r="B71" s="55"/>
      <c r="C71" s="30" t="s">
        <v>42</v>
      </c>
      <c r="D71" s="31"/>
      <c r="E71" s="17">
        <f>+E16</f>
        <v>90305352.799999997</v>
      </c>
      <c r="F71" s="17">
        <f>+F16</f>
        <v>61461291.399999999</v>
      </c>
      <c r="G71" s="43">
        <f>+G16</f>
        <v>61461291.399999999</v>
      </c>
      <c r="H71" s="7"/>
      <c r="I71" s="7"/>
      <c r="J71" s="7"/>
      <c r="K71" s="7"/>
    </row>
    <row r="72" spans="2:11" ht="8.1" customHeight="1">
      <c r="B72" s="55"/>
      <c r="C72" s="30"/>
      <c r="D72" s="31"/>
      <c r="E72" s="28"/>
      <c r="F72" s="28"/>
      <c r="G72" s="54"/>
      <c r="H72" s="10"/>
      <c r="I72" s="10"/>
      <c r="J72" s="10"/>
      <c r="K72" s="10"/>
    </row>
    <row r="73" spans="2:11" ht="12.95" customHeight="1">
      <c r="B73" s="55"/>
      <c r="C73" s="30" t="s">
        <v>17</v>
      </c>
      <c r="D73" s="31"/>
      <c r="E73" s="34"/>
      <c r="F73" s="28">
        <v>0</v>
      </c>
      <c r="G73" s="54">
        <v>0</v>
      </c>
      <c r="H73" s="10"/>
      <c r="I73" s="10"/>
      <c r="J73" s="10"/>
      <c r="K73" s="10"/>
    </row>
    <row r="74" spans="2:11" ht="8.1" customHeight="1">
      <c r="B74" s="55"/>
      <c r="C74" s="30"/>
      <c r="D74" s="31"/>
      <c r="E74" s="28"/>
      <c r="F74" s="28"/>
      <c r="G74" s="54"/>
      <c r="H74" s="10"/>
      <c r="I74" s="10"/>
      <c r="J74" s="10"/>
      <c r="K74" s="10"/>
    </row>
    <row r="75" spans="2:11" ht="12.95" customHeight="1">
      <c r="B75" s="72"/>
      <c r="C75" s="76" t="s">
        <v>43</v>
      </c>
      <c r="D75" s="77"/>
      <c r="E75" s="73">
        <f>E66+E67-E71+E73</f>
        <v>6134731.900000006</v>
      </c>
      <c r="F75" s="73">
        <f>F66+F67-F71+F73</f>
        <v>4585077.299999997</v>
      </c>
      <c r="G75" s="74">
        <f>G66+G67-G71+G73</f>
        <v>4585077.299999997</v>
      </c>
      <c r="H75" s="11"/>
      <c r="I75" s="11"/>
      <c r="J75" s="11"/>
      <c r="K75" s="11"/>
    </row>
    <row r="76" spans="2:11" ht="12.95" customHeight="1">
      <c r="B76" s="86"/>
      <c r="C76" s="76" t="s">
        <v>44</v>
      </c>
      <c r="D76" s="77"/>
      <c r="E76" s="88">
        <f>E75-E67</f>
        <v>6818372.900000006</v>
      </c>
      <c r="F76" s="88">
        <f>F75-F67</f>
        <v>1221865.4999999972</v>
      </c>
      <c r="G76" s="90">
        <f>G75-G67</f>
        <v>1221865.4999999972</v>
      </c>
      <c r="H76" s="11"/>
      <c r="I76" s="11"/>
      <c r="J76" s="11"/>
      <c r="K76" s="11"/>
    </row>
    <row r="77" spans="2:11" ht="8.1" customHeight="1" thickBot="1">
      <c r="B77" s="87"/>
      <c r="C77" s="57"/>
      <c r="D77" s="58"/>
      <c r="E77" s="89"/>
      <c r="F77" s="89"/>
      <c r="G77" s="91"/>
      <c r="H77" s="11"/>
      <c r="I77" s="11"/>
      <c r="J77" s="11"/>
      <c r="K77" s="11"/>
    </row>
    <row r="78" spans="2:11" ht="8.1" customHeight="1"/>
    <row r="79" spans="2:11" hidden="1"/>
    <row r="80" spans="2:11" hidden="1"/>
    <row r="81" hidden="1"/>
    <row r="82" hidden="1"/>
  </sheetData>
  <mergeCells count="35">
    <mergeCell ref="C76:D76"/>
    <mergeCell ref="B46:B47"/>
    <mergeCell ref="E46:E47"/>
    <mergeCell ref="F46:F47"/>
    <mergeCell ref="G46:G47"/>
    <mergeCell ref="C75:D75"/>
    <mergeCell ref="G76:G77"/>
    <mergeCell ref="B65:C65"/>
    <mergeCell ref="B76:B77"/>
    <mergeCell ref="E76:E77"/>
    <mergeCell ref="F76:F77"/>
    <mergeCell ref="B64:D64"/>
    <mergeCell ref="C61:D61"/>
    <mergeCell ref="B49:D49"/>
    <mergeCell ref="B2:G2"/>
    <mergeCell ref="B3:G3"/>
    <mergeCell ref="B4:G4"/>
    <mergeCell ref="B5:G5"/>
    <mergeCell ref="C9:D9"/>
    <mergeCell ref="B1:G1"/>
    <mergeCell ref="C38:D38"/>
    <mergeCell ref="C42:D42"/>
    <mergeCell ref="C46:D46"/>
    <mergeCell ref="C60:D60"/>
    <mergeCell ref="C24:D24"/>
    <mergeCell ref="C29:D29"/>
    <mergeCell ref="C33:D33"/>
    <mergeCell ref="B7:D7"/>
    <mergeCell ref="C14:D14"/>
    <mergeCell ref="C18:D18"/>
    <mergeCell ref="C22:D22"/>
    <mergeCell ref="C23:D23"/>
    <mergeCell ref="B50:C50"/>
    <mergeCell ref="B27:D27"/>
    <mergeCell ref="B36:D36"/>
  </mergeCells>
  <printOptions horizontalCentered="1"/>
  <pageMargins left="0" right="0" top="0.55118110236220474" bottom="0" header="0.31496062992125984" footer="0.31496062992125984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4</vt:lpstr>
      <vt:lpstr>'Formato 4'!Área_de_impresión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Admin</cp:lastModifiedBy>
  <cp:revision/>
  <cp:lastPrinted>2017-11-08T00:12:44Z</cp:lastPrinted>
  <dcterms:created xsi:type="dcterms:W3CDTF">2016-10-11T17:36:10Z</dcterms:created>
  <dcterms:modified xsi:type="dcterms:W3CDTF">2017-11-09T00:31:08Z</dcterms:modified>
</cp:coreProperties>
</file>