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9240"/>
  </bookViews>
  <sheets>
    <sheet name="Formato 6d SEP" sheetId="39" r:id="rId1"/>
    <sheet name="Hoja1" sheetId="40" state="hidden" r:id="rId2"/>
  </sheets>
  <definedNames>
    <definedName name="_xlnm.Print_Area" localSheetId="1">Hoja1!$A$1:$J$39</definedName>
  </definedNames>
  <calcPr calcId="145621"/>
</workbook>
</file>

<file path=xl/calcChain.xml><?xml version="1.0" encoding="utf-8"?>
<calcChain xmlns="http://schemas.openxmlformats.org/spreadsheetml/2006/main">
  <c r="J26" i="39" l="1"/>
  <c r="J25" i="39"/>
  <c r="J24" i="39"/>
  <c r="J23" i="39"/>
  <c r="J16" i="39"/>
  <c r="J15" i="39"/>
  <c r="J14" i="39"/>
  <c r="J13" i="39"/>
  <c r="I27" i="40"/>
  <c r="I35" i="40"/>
  <c r="E27" i="40"/>
  <c r="B23" i="40"/>
  <c r="F23" i="39"/>
  <c r="G24" i="39"/>
  <c r="G12" i="39"/>
  <c r="J12" i="39" s="1"/>
  <c r="I14" i="39"/>
  <c r="H14" i="39"/>
  <c r="G14" i="39"/>
  <c r="E14" i="39"/>
  <c r="G15" i="39"/>
  <c r="G25" i="39"/>
  <c r="G13" i="39"/>
  <c r="H31" i="40"/>
  <c r="O25" i="40" l="1"/>
  <c r="I20" i="40"/>
  <c r="H20" i="40"/>
  <c r="G29" i="40"/>
  <c r="F29" i="40"/>
  <c r="D20" i="40"/>
  <c r="C20" i="40"/>
  <c r="C23" i="40" s="1"/>
  <c r="C25" i="40" s="1"/>
  <c r="B20" i="40"/>
  <c r="E19" i="40"/>
  <c r="M18" i="40"/>
  <c r="E18" i="40"/>
  <c r="E17" i="40"/>
  <c r="E16" i="40"/>
  <c r="M15" i="40"/>
  <c r="E15" i="40"/>
  <c r="E14" i="40"/>
  <c r="O13" i="40"/>
  <c r="M8" i="40"/>
  <c r="M10" i="40" s="1"/>
  <c r="E8" i="40"/>
  <c r="O6" i="40"/>
  <c r="I5" i="40"/>
  <c r="H5" i="40"/>
  <c r="D5" i="40"/>
  <c r="C5" i="40"/>
  <c r="B5" i="40"/>
  <c r="E4" i="40"/>
  <c r="E3" i="40"/>
  <c r="E5" i="40" l="1"/>
  <c r="D23" i="40"/>
  <c r="D25" i="40" s="1"/>
  <c r="C6" i="40"/>
  <c r="B25" i="40"/>
  <c r="B29" i="40" s="1"/>
  <c r="E20" i="40"/>
  <c r="E23" i="40" s="1"/>
  <c r="E25" i="40" s="1"/>
  <c r="I23" i="40"/>
  <c r="I25" i="40" s="1"/>
  <c r="M28" i="40" s="1"/>
  <c r="H23" i="40"/>
  <c r="H25" i="40" s="1"/>
  <c r="H29" i="40" s="1"/>
  <c r="C29" i="40"/>
  <c r="D29" i="40"/>
  <c r="I29" i="40" l="1"/>
  <c r="B26" i="40"/>
  <c r="E26" i="40"/>
  <c r="E29" i="40"/>
  <c r="G33" i="39" l="1"/>
  <c r="J33" i="39" s="1"/>
  <c r="F30" i="39"/>
  <c r="E30" i="39"/>
  <c r="G30" i="39" s="1"/>
  <c r="J30" i="39" s="1"/>
  <c r="G29" i="39"/>
  <c r="J29" i="39" s="1"/>
  <c r="J28" i="39"/>
  <c r="J27" i="39"/>
  <c r="I23" i="39"/>
  <c r="H23" i="39"/>
  <c r="I18" i="39"/>
  <c r="H18" i="39"/>
  <c r="G18" i="39"/>
  <c r="J18" i="39" s="1"/>
  <c r="F18" i="39"/>
  <c r="E18" i="39"/>
  <c r="G17" i="39"/>
  <c r="J17" i="39" s="1"/>
  <c r="I11" i="39"/>
  <c r="H11" i="39"/>
  <c r="F11" i="39"/>
  <c r="E11" i="39"/>
  <c r="H34" i="39" l="1"/>
  <c r="G11" i="39"/>
  <c r="J11" i="39" s="1"/>
  <c r="F34" i="39"/>
  <c r="I34" i="39"/>
  <c r="E23" i="39"/>
  <c r="G23" i="39" l="1"/>
  <c r="E34" i="39"/>
  <c r="G34" i="39" l="1"/>
  <c r="J34" i="39" s="1"/>
</calcChain>
</file>

<file path=xl/sharedStrings.xml><?xml version="1.0" encoding="utf-8"?>
<sst xmlns="http://schemas.openxmlformats.org/spreadsheetml/2006/main" count="56" uniqueCount="43">
  <si>
    <t>400E1</t>
  </si>
  <si>
    <t>400F1</t>
  </si>
  <si>
    <t>400H1</t>
  </si>
  <si>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</si>
  <si>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</si>
  <si>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</si>
  <si>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</si>
  <si>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</si>
  <si>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</si>
  <si>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</si>
  <si>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</si>
  <si>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</si>
  <si>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</si>
  <si>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</si>
  <si>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</si>
  <si>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</si>
  <si>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</si>
  <si>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</si>
  <si>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</si>
  <si>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</si>
  <si>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</si>
  <si>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</si>
  <si>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</si>
  <si>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</si>
  <si>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</si>
  <si>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</si>
  <si>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</si>
  <si>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</si>
  <si>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</si>
  <si>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</si>
  <si>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FAFEF</t>
  </si>
  <si>
    <t>TOTAL EJERCIDO (FAFEF+U080)</t>
  </si>
  <si>
    <t>20305</t>
  </si>
  <si>
    <t>FONDO DE COMPENSACION</t>
  </si>
  <si>
    <t>U080</t>
  </si>
  <si>
    <t>BUROCRATAS</t>
  </si>
  <si>
    <t>NOTA:  ESTA INCOMPLETO PORQUE NO SE HAN ACTUALIZADO LOS DATOS DE LO ETIQUETADO.</t>
  </si>
  <si>
    <t>ETIQUETADO</t>
  </si>
  <si>
    <t xml:space="preserve"> </t>
  </si>
  <si>
    <t>CORRECTO MARZO 2018</t>
  </si>
  <si>
    <t>Fiscalia</t>
  </si>
  <si>
    <t>Tribunal de Justicia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</si>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</sst>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</cellStyleXfs>
  <cellXfs count="66">
    <xf numFmtId="0" fontId="0" fillId="0" borderId="0" xfId="0"/>
    <xf numFmtId="0" fontId="24" fillId="0" borderId="0" xfId="45" applyFont="1"/>
    <xf numFmtId="0" fontId="25" fillId="33" borderId="18" xfId="45" applyFont="1" applyFill="1" applyBorder="1" applyAlignment="1">
      <alignment horizontal="center" vertical="center" wrapText="1"/>
    </xf>
    <xf numFmtId="0" fontId="25" fillId="33" borderId="10" xfId="45" applyFont="1" applyFill="1" applyBorder="1" applyAlignment="1">
      <alignment horizontal="center" vertical="center"/>
    </xf>
    <xf numFmtId="0" fontId="25" fillId="33" borderId="11" xfId="45" applyFont="1" applyFill="1" applyBorder="1" applyAlignment="1">
      <alignment horizontal="center" vertical="center"/>
    </xf>
    <xf numFmtId="0" fontId="25" fillId="33" borderId="12" xfId="45" applyFont="1" applyFill="1" applyBorder="1" applyAlignment="1">
      <alignment horizontal="center" vertical="center"/>
    </xf>
    <xf numFmtId="4" fontId="25" fillId="33" borderId="19" xfId="45" applyNumberFormat="1" applyFont="1" applyFill="1" applyBorder="1" applyAlignment="1">
      <alignment horizontal="right" vertical="center" wrapText="1"/>
    </xf>
    <xf numFmtId="0" fontId="25" fillId="33" borderId="20" xfId="45" applyFont="1" applyFill="1" applyBorder="1" applyAlignment="1">
      <alignment horizontal="center" vertical="center" wrapText="1"/>
    </xf>
    <xf numFmtId="164" fontId="25" fillId="0" borderId="19" xfId="45" applyNumberFormat="1" applyFont="1" applyBorder="1" applyAlignment="1">
      <alignment horizontal="right" vertical="center" wrapText="1"/>
    </xf>
    <xf numFmtId="164" fontId="25" fillId="0" borderId="20" xfId="45" applyNumberFormat="1" applyFont="1" applyBorder="1" applyAlignment="1">
      <alignment horizontal="right" vertical="center" wrapText="1"/>
    </xf>
    <xf numFmtId="0" fontId="24" fillId="0" borderId="13" xfId="45" applyFont="1" applyBorder="1"/>
    <xf numFmtId="164" fontId="26" fillId="0" borderId="20" xfId="45" applyNumberFormat="1" applyFont="1" applyBorder="1" applyAlignment="1">
      <alignment horizontal="right" vertical="center" wrapText="1"/>
    </xf>
    <xf numFmtId="0" fontId="26" fillId="0" borderId="0" xfId="45" applyFont="1" applyBorder="1" applyAlignment="1">
      <alignment horizontal="left" vertical="center" wrapText="1"/>
    </xf>
    <xf numFmtId="0" fontId="26" fillId="0" borderId="14" xfId="45" applyFont="1" applyBorder="1" applyAlignment="1">
      <alignment horizontal="left" vertical="center" wrapText="1"/>
    </xf>
    <xf numFmtId="0" fontId="26" fillId="0" borderId="0" xfId="45" applyFont="1" applyBorder="1" applyAlignment="1">
      <alignment horizontal="left" vertical="center" wrapText="1" indent="1"/>
    </xf>
    <xf numFmtId="0" fontId="26" fillId="0" borderId="14" xfId="45" applyFont="1" applyBorder="1" applyAlignment="1">
      <alignment horizontal="left" vertical="center" wrapText="1" indent="1"/>
    </xf>
    <xf numFmtId="0" fontId="26" fillId="0" borderId="13" xfId="45" applyFont="1" applyBorder="1" applyAlignment="1">
      <alignment horizontal="left" vertical="center" wrapText="1"/>
    </xf>
    <xf numFmtId="0" fontId="25" fillId="0" borderId="15" xfId="45" applyFont="1" applyBorder="1" applyAlignment="1">
      <alignment horizontal="left" vertical="center" wrapText="1"/>
    </xf>
    <xf numFmtId="0" fontId="25" fillId="0" borderId="16" xfId="45" applyFont="1" applyBorder="1" applyAlignment="1">
      <alignment horizontal="left" vertical="center" wrapText="1"/>
    </xf>
    <xf numFmtId="0" fontId="25" fillId="0" borderId="17" xfId="45" applyFont="1" applyBorder="1" applyAlignment="1">
      <alignment horizontal="left" vertical="center" wrapText="1"/>
    </xf>
    <xf numFmtId="164" fontId="25" fillId="0" borderId="21" xfId="45" applyNumberFormat="1" applyFont="1" applyBorder="1" applyAlignment="1">
      <alignment horizontal="right" vertical="center" wrapText="1"/>
    </xf>
    <xf numFmtId="0" fontId="25" fillId="0" borderId="21" xfId="45" applyFont="1" applyBorder="1" applyAlignment="1">
      <alignment horizontal="center" vertical="center" wrapText="1"/>
    </xf>
    <xf numFmtId="164" fontId="24" fillId="0" borderId="0" xfId="45" applyNumberFormat="1" applyFont="1"/>
    <xf numFmtId="0" fontId="2" fillId="0" borderId="0" xfId="45"/>
    <xf numFmtId="0" fontId="6" fillId="0" borderId="0" xfId="45" applyFont="1" applyAlignment="1">
      <alignment horizontal="center"/>
    </xf>
    <xf numFmtId="4" fontId="2" fillId="0" borderId="0" xfId="45" applyNumberFormat="1"/>
    <xf numFmtId="0" fontId="2" fillId="0" borderId="0" xfId="45" applyNumberFormat="1"/>
    <xf numFmtId="43" fontId="6" fillId="34" borderId="0" xfId="45" applyNumberFormat="1" applyFont="1" applyFill="1"/>
    <xf numFmtId="43" fontId="2" fillId="0" borderId="0" xfId="45" applyNumberFormat="1"/>
    <xf numFmtId="4" fontId="6" fillId="34" borderId="0" xfId="45" applyNumberFormat="1" applyFont="1" applyFill="1"/>
    <xf numFmtId="4" fontId="2" fillId="34" borderId="0" xfId="45" applyNumberFormat="1" applyFill="1"/>
    <xf numFmtId="0" fontId="2" fillId="34" borderId="0" xfId="45" applyFill="1"/>
    <xf numFmtId="49" fontId="6" fillId="0" borderId="0" xfId="45" applyNumberFormat="1" applyFont="1" applyAlignment="1">
      <alignment horizontal="center"/>
    </xf>
    <xf numFmtId="43" fontId="2" fillId="35" borderId="0" xfId="45" applyNumberFormat="1" applyFill="1"/>
    <xf numFmtId="49" fontId="2" fillId="0" borderId="0" xfId="45" applyNumberFormat="1"/>
    <xf numFmtId="4" fontId="7" fillId="0" borderId="0" xfId="45" applyNumberFormat="1" applyFont="1" applyBorder="1"/>
    <xf numFmtId="43" fontId="6" fillId="36" borderId="0" xfId="45" applyNumberFormat="1" applyFont="1" applyFill="1"/>
    <xf numFmtId="43" fontId="2" fillId="37" borderId="0" xfId="45" applyNumberFormat="1" applyFill="1"/>
    <xf numFmtId="43" fontId="27" fillId="37" borderId="0" xfId="45" applyNumberFormat="1" applyFont="1" applyFill="1"/>
    <xf numFmtId="43" fontId="1" fillId="0" borderId="0" xfId="45" applyNumberFormat="1" applyFont="1"/>
    <xf numFmtId="0" fontId="6" fillId="38" borderId="0" xfId="45" applyFont="1" applyFill="1" applyAlignment="1">
      <alignment horizontal="center"/>
    </xf>
    <xf numFmtId="4" fontId="7" fillId="38" borderId="0" xfId="45" applyNumberFormat="1" applyFont="1" applyFill="1" applyBorder="1"/>
    <xf numFmtId="4" fontId="2" fillId="38" borderId="0" xfId="45" applyNumberFormat="1" applyFill="1"/>
    <xf numFmtId="43" fontId="2" fillId="38" borderId="0" xfId="45" applyNumberFormat="1" applyFill="1"/>
    <xf numFmtId="0" fontId="25" fillId="0" borderId="13" xfId="45" applyFont="1" applyBorder="1" applyAlignment="1">
      <alignment horizontal="left" vertical="center" wrapText="1"/>
    </xf>
    <xf numFmtId="0" fontId="25" fillId="0" borderId="0" xfId="45" applyFont="1" applyBorder="1" applyAlignment="1">
      <alignment horizontal="left" vertical="center" wrapText="1"/>
    </xf>
    <xf numFmtId="0" fontId="25" fillId="0" borderId="14" xfId="45" applyFont="1" applyBorder="1" applyAlignment="1">
      <alignment horizontal="left" vertical="center" wrapText="1"/>
    </xf>
    <xf numFmtId="0" fontId="26" fillId="0" borderId="0" xfId="45" applyFont="1" applyBorder="1" applyAlignment="1">
      <alignment horizontal="left" vertical="center" wrapText="1"/>
    </xf>
    <xf numFmtId="0" fontId="26" fillId="0" borderId="14" xfId="45" applyFont="1" applyBorder="1" applyAlignment="1">
      <alignment horizontal="left" vertical="center" wrapText="1"/>
    </xf>
    <xf numFmtId="0" fontId="25" fillId="33" borderId="15" xfId="45" applyFont="1" applyFill="1" applyBorder="1" applyAlignment="1">
      <alignment horizontal="center" vertical="center"/>
    </xf>
    <xf numFmtId="0" fontId="25" fillId="33" borderId="16" xfId="45" applyFont="1" applyFill="1" applyBorder="1" applyAlignment="1">
      <alignment horizontal="center" vertical="center"/>
    </xf>
    <xf numFmtId="0" fontId="25" fillId="33" borderId="17" xfId="45" applyFont="1" applyFill="1" applyBorder="1" applyAlignment="1">
      <alignment horizontal="center" vertical="center"/>
    </xf>
    <xf numFmtId="0" fontId="25" fillId="33" borderId="18" xfId="45" applyFont="1" applyFill="1" applyBorder="1" applyAlignment="1">
      <alignment horizontal="center" vertical="center"/>
    </xf>
    <xf numFmtId="0" fontId="25" fillId="33" borderId="18" xfId="45" applyFont="1" applyFill="1" applyBorder="1" applyAlignment="1">
      <alignment horizontal="center" vertical="center" wrapText="1"/>
    </xf>
    <xf numFmtId="0" fontId="25" fillId="0" borderId="10" xfId="45" applyFont="1" applyBorder="1" applyAlignment="1">
      <alignment horizontal="left" vertical="center" wrapText="1"/>
    </xf>
    <xf numFmtId="0" fontId="25" fillId="0" borderId="11" xfId="45" applyFont="1" applyBorder="1" applyAlignment="1">
      <alignment horizontal="left" vertical="center" wrapText="1"/>
    </xf>
    <xf numFmtId="0" fontId="25" fillId="0" borderId="12" xfId="45" applyFont="1" applyBorder="1" applyAlignment="1">
      <alignment horizontal="left" vertical="center" wrapText="1"/>
    </xf>
    <xf numFmtId="0" fontId="25" fillId="33" borderId="13" xfId="45" applyFont="1" applyFill="1" applyBorder="1" applyAlignment="1">
      <alignment horizontal="center" vertical="center"/>
    </xf>
    <xf numFmtId="0" fontId="25" fillId="33" borderId="0" xfId="45" applyFont="1" applyFill="1" applyBorder="1" applyAlignment="1">
      <alignment horizontal="center" vertical="center"/>
    </xf>
    <xf numFmtId="0" fontId="25" fillId="33" borderId="14" xfId="45" applyFont="1" applyFill="1" applyBorder="1" applyAlignment="1">
      <alignment horizontal="center" vertical="center"/>
    </xf>
    <xf numFmtId="0" fontId="23" fillId="0" borderId="0" xfId="45" applyFont="1" applyAlignment="1">
      <alignment horizontal="left" vertical="center"/>
    </xf>
    <xf numFmtId="0" fontId="23" fillId="0" borderId="0" xfId="45" applyFont="1" applyBorder="1" applyAlignment="1">
      <alignment horizontal="left"/>
    </xf>
    <xf numFmtId="0" fontId="25" fillId="33" borderId="10" xfId="45" applyFont="1" applyFill="1" applyBorder="1" applyAlignment="1">
      <alignment horizontal="center" vertical="center"/>
    </xf>
    <xf numFmtId="0" fontId="25" fillId="33" borderId="11" xfId="45" applyFont="1" applyFill="1" applyBorder="1" applyAlignment="1">
      <alignment horizontal="center" vertical="center"/>
    </xf>
    <xf numFmtId="0" fontId="25" fillId="33" borderId="12" xfId="45" applyFont="1" applyFill="1" applyBorder="1" applyAlignment="1">
      <alignment horizontal="center" vertical="center"/>
    </xf>
    <xf numFmtId="0" fontId="6" fillId="0" borderId="0" xfId="45" applyFont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1"/>
    <cellStyle name="Neutral" xfId="10" builtinId="28" customBuiltin="1"/>
    <cellStyle name="Normal" xfId="0" builtinId="0"/>
    <cellStyle name="Normal 2" xfId="2"/>
    <cellStyle name="Normal 3" xfId="43"/>
    <cellStyle name="Normal 4" xfId="45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20" zoomScaleNormal="120" workbookViewId="0">
      <selection activeCell="E36" sqref="E36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style="23" hidden="1"/>
  </cols>
  <sheetData>
    <row r="1" spans="2:10" x14ac:dyDescent="0.25">
      <c r="B1" s="60" t="s">
        <v>3</v>
      </c>
      <c r="C1" s="60"/>
      <c r="D1" s="60"/>
      <c r="E1" s="60"/>
      <c r="F1" s="60"/>
      <c r="G1" s="60"/>
      <c r="H1" s="60"/>
      <c r="I1" s="60"/>
      <c r="J1" s="60"/>
    </row>
    <row r="2" spans="2:10" ht="15.75" customHeight="1" x14ac:dyDescent="0.25">
      <c r="B2" s="61" t="s">
        <v>4</v>
      </c>
      <c r="C2" s="61"/>
      <c r="D2" s="61"/>
      <c r="E2" s="61"/>
      <c r="F2" s="61"/>
      <c r="G2" s="61"/>
      <c r="H2" s="61"/>
      <c r="I2" s="61"/>
      <c r="J2" s="61"/>
    </row>
    <row r="3" spans="2:10" ht="11.25" customHeight="1" x14ac:dyDescent="0.25">
      <c r="B3" s="62" t="s">
        <v>5</v>
      </c>
      <c r="C3" s="63"/>
      <c r="D3" s="63"/>
      <c r="E3" s="63"/>
      <c r="F3" s="63"/>
      <c r="G3" s="63"/>
      <c r="H3" s="63"/>
      <c r="I3" s="63"/>
      <c r="J3" s="64"/>
    </row>
    <row r="4" spans="2:10" ht="7.5" customHeight="1" x14ac:dyDescent="0.25">
      <c r="B4" s="57" t="s">
        <v>6</v>
      </c>
      <c r="C4" s="58"/>
      <c r="D4" s="58"/>
      <c r="E4" s="58"/>
      <c r="F4" s="58"/>
      <c r="G4" s="58"/>
      <c r="H4" s="58"/>
      <c r="I4" s="58"/>
      <c r="J4" s="59"/>
    </row>
    <row r="5" spans="2:10" ht="9.75" customHeight="1" x14ac:dyDescent="0.25">
      <c r="B5" s="57" t="s">
        <v>7</v>
      </c>
      <c r="C5" s="58"/>
      <c r="D5" s="58"/>
      <c r="E5" s="58"/>
      <c r="F5" s="58"/>
      <c r="G5" s="58"/>
      <c r="H5" s="58"/>
      <c r="I5" s="58"/>
      <c r="J5" s="59"/>
    </row>
    <row r="6" spans="2:10" ht="10.5" customHeight="1" x14ac:dyDescent="0.25">
      <c r="B6" s="57" t="s">
        <v>42</v>
      </c>
      <c r="C6" s="58"/>
      <c r="D6" s="58"/>
      <c r="E6" s="58"/>
      <c r="F6" s="58"/>
      <c r="G6" s="58"/>
      <c r="H6" s="58"/>
      <c r="I6" s="58"/>
      <c r="J6" s="59"/>
    </row>
    <row r="7" spans="2:10" ht="9" customHeight="1" x14ac:dyDescent="0.25">
      <c r="B7" s="49" t="s">
        <v>8</v>
      </c>
      <c r="C7" s="50"/>
      <c r="D7" s="50"/>
      <c r="E7" s="50"/>
      <c r="F7" s="50"/>
      <c r="G7" s="50"/>
      <c r="H7" s="50"/>
      <c r="I7" s="50"/>
      <c r="J7" s="51"/>
    </row>
    <row r="8" spans="2:10" x14ac:dyDescent="0.25">
      <c r="B8" s="52" t="s">
        <v>9</v>
      </c>
      <c r="C8" s="52"/>
      <c r="D8" s="52"/>
      <c r="E8" s="53" t="s">
        <v>10</v>
      </c>
      <c r="F8" s="53"/>
      <c r="G8" s="53"/>
      <c r="H8" s="53"/>
      <c r="I8" s="53"/>
      <c r="J8" s="53" t="s">
        <v>11</v>
      </c>
    </row>
    <row r="9" spans="2:10" ht="21" customHeight="1" x14ac:dyDescent="0.25">
      <c r="B9" s="52"/>
      <c r="C9" s="52"/>
      <c r="D9" s="52"/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53"/>
    </row>
    <row r="10" spans="2:10" ht="21" customHeight="1" x14ac:dyDescent="0.25">
      <c r="B10" s="3"/>
      <c r="C10" s="4"/>
      <c r="D10" s="5"/>
      <c r="E10" s="6"/>
      <c r="F10" s="6"/>
      <c r="G10" s="6"/>
      <c r="H10" s="6"/>
      <c r="I10" s="6"/>
      <c r="J10" s="7"/>
    </row>
    <row r="11" spans="2:10" ht="15" customHeight="1" x14ac:dyDescent="0.25">
      <c r="B11" s="54" t="s">
        <v>17</v>
      </c>
      <c r="C11" s="55"/>
      <c r="D11" s="56"/>
      <c r="E11" s="8">
        <f>E12+E13+E14+E17+E18+E21</f>
        <v>57992503.600000001</v>
      </c>
      <c r="F11" s="8">
        <f>F12+F13+F14+F17+F18+F21</f>
        <v>0</v>
      </c>
      <c r="G11" s="8">
        <f>E11-F11</f>
        <v>57992503.600000001</v>
      </c>
      <c r="H11" s="8">
        <f>H12+H13+H14+H17+H18+H21</f>
        <v>0</v>
      </c>
      <c r="I11" s="8">
        <f>SUM(I12+I13+I14+I17)</f>
        <v>11614774.600000001</v>
      </c>
      <c r="J11" s="9">
        <f t="shared" ref="J11:J33" si="0">G11-H11</f>
        <v>57992503.600000001</v>
      </c>
    </row>
    <row r="12" spans="2:10" ht="15" customHeight="1" x14ac:dyDescent="0.25">
      <c r="B12" s="10"/>
      <c r="C12" s="47" t="s">
        <v>18</v>
      </c>
      <c r="D12" s="48"/>
      <c r="E12" s="11">
        <v>19081354.699999999</v>
      </c>
      <c r="F12" s="11">
        <v>0</v>
      </c>
      <c r="G12" s="11">
        <f>SUM(E12:F12)</f>
        <v>19081354.699999999</v>
      </c>
      <c r="H12" s="11">
        <v>0</v>
      </c>
      <c r="I12" s="11">
        <v>2232083.9</v>
      </c>
      <c r="J12" s="11">
        <f>G12-I12</f>
        <v>16849270.800000001</v>
      </c>
    </row>
    <row r="13" spans="2:10" ht="15" customHeight="1" x14ac:dyDescent="0.25">
      <c r="B13" s="10"/>
      <c r="C13" s="47" t="s">
        <v>19</v>
      </c>
      <c r="D13" s="48"/>
      <c r="E13" s="11">
        <v>37606916</v>
      </c>
      <c r="F13" s="11">
        <v>0</v>
      </c>
      <c r="G13" s="11">
        <f>SUM(E13:F13)</f>
        <v>37606916</v>
      </c>
      <c r="H13" s="11">
        <v>0</v>
      </c>
      <c r="I13" s="11">
        <v>8718813.4000000004</v>
      </c>
      <c r="J13" s="11">
        <f t="shared" ref="J13:J16" si="1">G13-I13</f>
        <v>28888102.600000001</v>
      </c>
    </row>
    <row r="14" spans="2:10" ht="15" customHeight="1" x14ac:dyDescent="0.25">
      <c r="B14" s="10"/>
      <c r="C14" s="47" t="s">
        <v>20</v>
      </c>
      <c r="D14" s="48"/>
      <c r="E14" s="11">
        <f>SUM(E15:E16)</f>
        <v>90833</v>
      </c>
      <c r="F14" s="11">
        <v>0</v>
      </c>
      <c r="G14" s="11">
        <f>SUM(E14:F14)</f>
        <v>90833</v>
      </c>
      <c r="H14" s="11">
        <f>SUM(H15:H16)</f>
        <v>0</v>
      </c>
      <c r="I14" s="11">
        <f>SUM(I15:I16)</f>
        <v>12640.4</v>
      </c>
      <c r="J14" s="11">
        <f t="shared" si="1"/>
        <v>78192.600000000006</v>
      </c>
    </row>
    <row r="15" spans="2:10" ht="15" customHeight="1" x14ac:dyDescent="0.25">
      <c r="B15" s="10"/>
      <c r="C15" s="12"/>
      <c r="D15" s="13" t="s">
        <v>21</v>
      </c>
      <c r="E15" s="11">
        <v>90833</v>
      </c>
      <c r="F15" s="11">
        <v>0</v>
      </c>
      <c r="G15" s="11">
        <f>SUM(E15:F15)</f>
        <v>90833</v>
      </c>
      <c r="H15" s="11">
        <v>0</v>
      </c>
      <c r="I15" s="11">
        <v>12640.4</v>
      </c>
      <c r="J15" s="11">
        <f t="shared" si="1"/>
        <v>78192.600000000006</v>
      </c>
    </row>
    <row r="16" spans="2:10" ht="15" customHeight="1" x14ac:dyDescent="0.25">
      <c r="B16" s="10"/>
      <c r="C16" s="12"/>
      <c r="D16" s="13" t="s">
        <v>22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1">
        <f t="shared" si="1"/>
        <v>0</v>
      </c>
    </row>
    <row r="17" spans="2:10" ht="15" customHeight="1" x14ac:dyDescent="0.25">
      <c r="B17" s="10"/>
      <c r="C17" s="47" t="s">
        <v>23</v>
      </c>
      <c r="D17" s="48"/>
      <c r="E17" s="11">
        <v>1213399.8999999999</v>
      </c>
      <c r="F17" s="11">
        <v>0</v>
      </c>
      <c r="G17" s="11">
        <f t="shared" ref="G17:G34" si="2">E17+F17</f>
        <v>1213399.8999999999</v>
      </c>
      <c r="H17" s="11">
        <v>0</v>
      </c>
      <c r="I17" s="11">
        <v>651236.9</v>
      </c>
      <c r="J17" s="11">
        <f t="shared" si="0"/>
        <v>1213399.8999999999</v>
      </c>
    </row>
    <row r="18" spans="2:10" ht="15" customHeight="1" x14ac:dyDescent="0.25">
      <c r="B18" s="10"/>
      <c r="C18" s="47" t="s">
        <v>24</v>
      </c>
      <c r="D18" s="48"/>
      <c r="E18" s="11">
        <f>SUM(E19:E20)</f>
        <v>0</v>
      </c>
      <c r="F18" s="11">
        <f>SUM(F19:F20)</f>
        <v>0</v>
      </c>
      <c r="G18" s="11">
        <f t="shared" si="2"/>
        <v>0</v>
      </c>
      <c r="H18" s="11">
        <f>SUM(H19:H20)</f>
        <v>0</v>
      </c>
      <c r="I18" s="11">
        <f>SUM(I19:I20)</f>
        <v>0</v>
      </c>
      <c r="J18" s="11">
        <f t="shared" si="0"/>
        <v>0</v>
      </c>
    </row>
    <row r="19" spans="2:10" ht="15" customHeight="1" x14ac:dyDescent="0.25">
      <c r="B19" s="10"/>
      <c r="C19" s="14"/>
      <c r="D19" s="15" t="s">
        <v>25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2:10" ht="15" customHeight="1" x14ac:dyDescent="0.25">
      <c r="B20" s="10"/>
      <c r="C20" s="14"/>
      <c r="D20" s="15" t="s">
        <v>26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2:10" ht="15" customHeight="1" x14ac:dyDescent="0.25">
      <c r="B21" s="10"/>
      <c r="C21" s="47" t="s">
        <v>27</v>
      </c>
      <c r="D21" s="48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2:10" ht="15" customHeight="1" x14ac:dyDescent="0.25">
      <c r="B22" s="16"/>
      <c r="C22" s="12"/>
      <c r="D22" s="13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2:10" ht="15" customHeight="1" x14ac:dyDescent="0.25">
      <c r="B23" s="44" t="s">
        <v>28</v>
      </c>
      <c r="C23" s="45"/>
      <c r="D23" s="46"/>
      <c r="E23" s="9">
        <f>E24+E25+E26+E29+E30+E33</f>
        <v>1419866.1</v>
      </c>
      <c r="F23" s="9">
        <f>F24+F25+F26+F29+F30+F33</f>
        <v>0</v>
      </c>
      <c r="G23" s="9">
        <f t="shared" si="2"/>
        <v>1419866.1</v>
      </c>
      <c r="H23" s="9">
        <f>SUM(H24+H25)</f>
        <v>0</v>
      </c>
      <c r="I23" s="9">
        <f>SUM(I24+I25)</f>
        <v>1419866.1</v>
      </c>
      <c r="J23" s="9">
        <f t="shared" ref="J23:J26" si="3">G23-I23</f>
        <v>0</v>
      </c>
    </row>
    <row r="24" spans="2:10" ht="15" customHeight="1" x14ac:dyDescent="0.25">
      <c r="B24" s="10"/>
      <c r="C24" s="47" t="s">
        <v>18</v>
      </c>
      <c r="D24" s="48"/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 t="shared" si="3"/>
        <v>0</v>
      </c>
    </row>
    <row r="25" spans="2:10" ht="15" customHeight="1" x14ac:dyDescent="0.25">
      <c r="B25" s="10"/>
      <c r="C25" s="47" t="s">
        <v>19</v>
      </c>
      <c r="D25" s="48"/>
      <c r="E25" s="11">
        <v>1419866.1</v>
      </c>
      <c r="F25" s="11">
        <v>0</v>
      </c>
      <c r="G25" s="11">
        <f>SUM(E25:F25)</f>
        <v>1419866.1</v>
      </c>
      <c r="H25" s="11">
        <v>0</v>
      </c>
      <c r="I25" s="11">
        <v>1419866.1</v>
      </c>
      <c r="J25" s="11">
        <f t="shared" si="3"/>
        <v>0</v>
      </c>
    </row>
    <row r="26" spans="2:10" ht="15" customHeight="1" x14ac:dyDescent="0.25">
      <c r="B26" s="10"/>
      <c r="C26" s="47" t="s">
        <v>20</v>
      </c>
      <c r="D26" s="48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f t="shared" si="3"/>
        <v>0</v>
      </c>
    </row>
    <row r="27" spans="2:10" ht="15" customHeight="1" x14ac:dyDescent="0.25">
      <c r="B27" s="10"/>
      <c r="C27" s="12"/>
      <c r="D27" s="13" t="s"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0"/>
        <v>0</v>
      </c>
    </row>
    <row r="28" spans="2:10" ht="15" customHeight="1" x14ac:dyDescent="0.25">
      <c r="B28" s="10"/>
      <c r="C28" s="12"/>
      <c r="D28" s="13" t="s">
        <v>22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 t="shared" si="0"/>
        <v>0</v>
      </c>
    </row>
    <row r="29" spans="2:10" ht="15" customHeight="1" x14ac:dyDescent="0.25">
      <c r="B29" s="10"/>
      <c r="C29" s="47" t="s">
        <v>23</v>
      </c>
      <c r="D29" s="48"/>
      <c r="E29" s="11">
        <v>0</v>
      </c>
      <c r="F29" s="11">
        <v>0</v>
      </c>
      <c r="G29" s="11">
        <f t="shared" si="2"/>
        <v>0</v>
      </c>
      <c r="H29" s="11">
        <v>0</v>
      </c>
      <c r="I29" s="11">
        <v>0</v>
      </c>
      <c r="J29" s="11">
        <f t="shared" si="0"/>
        <v>0</v>
      </c>
    </row>
    <row r="30" spans="2:10" ht="15" customHeight="1" x14ac:dyDescent="0.25">
      <c r="B30" s="10"/>
      <c r="C30" s="47" t="s">
        <v>24</v>
      </c>
      <c r="D30" s="48"/>
      <c r="E30" s="11">
        <f>E31+E32</f>
        <v>0</v>
      </c>
      <c r="F30" s="11">
        <f>F31+F32</f>
        <v>0</v>
      </c>
      <c r="G30" s="11">
        <f t="shared" si="2"/>
        <v>0</v>
      </c>
      <c r="H30" s="11">
        <v>0</v>
      </c>
      <c r="I30" s="11">
        <v>0</v>
      </c>
      <c r="J30" s="11">
        <f t="shared" si="0"/>
        <v>0</v>
      </c>
    </row>
    <row r="31" spans="2:10" ht="15" customHeight="1" x14ac:dyDescent="0.25">
      <c r="B31" s="10"/>
      <c r="C31" s="14"/>
      <c r="D31" s="15" t="s"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2:10" ht="15" customHeight="1" x14ac:dyDescent="0.25">
      <c r="B32" s="10"/>
      <c r="C32" s="14"/>
      <c r="D32" s="15" t="s"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2:10" ht="15" customHeight="1" x14ac:dyDescent="0.25">
      <c r="B33" s="10"/>
      <c r="C33" s="47" t="s">
        <v>27</v>
      </c>
      <c r="D33" s="48"/>
      <c r="E33" s="11">
        <v>0</v>
      </c>
      <c r="F33" s="11">
        <v>0</v>
      </c>
      <c r="G33" s="11">
        <f t="shared" si="2"/>
        <v>0</v>
      </c>
      <c r="H33" s="11">
        <v>0</v>
      </c>
      <c r="I33" s="11">
        <v>0</v>
      </c>
      <c r="J33" s="11">
        <f t="shared" si="0"/>
        <v>0</v>
      </c>
    </row>
    <row r="34" spans="2:10" ht="15" customHeight="1" x14ac:dyDescent="0.25">
      <c r="B34" s="44" t="s">
        <v>29</v>
      </c>
      <c r="C34" s="45"/>
      <c r="D34" s="46"/>
      <c r="E34" s="9">
        <f>E11+E23</f>
        <v>59412369.700000003</v>
      </c>
      <c r="F34" s="9">
        <f>F11+F23</f>
        <v>0</v>
      </c>
      <c r="G34" s="9">
        <f t="shared" si="2"/>
        <v>59412369.700000003</v>
      </c>
      <c r="H34" s="9">
        <f>SUM(H11+H23)</f>
        <v>0</v>
      </c>
      <c r="I34" s="9">
        <f>SUM(I11+I23)</f>
        <v>13034640.700000001</v>
      </c>
      <c r="J34" s="9">
        <f>G34-I34</f>
        <v>46377729</v>
      </c>
    </row>
    <row r="35" spans="2:10" ht="15" customHeight="1" x14ac:dyDescent="0.25">
      <c r="B35" s="17"/>
      <c r="C35" s="18"/>
      <c r="D35" s="19"/>
      <c r="E35" s="20"/>
      <c r="F35" s="20"/>
      <c r="G35" s="20"/>
      <c r="H35" s="20"/>
      <c r="I35" s="20"/>
      <c r="J35" s="21"/>
    </row>
    <row r="36" spans="2:10" x14ac:dyDescent="0.25">
      <c r="E36" s="9"/>
      <c r="F36" s="22"/>
      <c r="H36" s="22"/>
      <c r="I36" s="22"/>
    </row>
    <row r="37" spans="2:10" ht="15" customHeight="1" x14ac:dyDescent="0.25"/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E18:F18 H18:J18 E14 H14:I14" formulaRange="1"/>
    <ignoredError sqref="G18" formula="1" formulaRange="1"/>
    <ignoredError sqref="G11 J12" formula="1"/>
    <ignoredError sqref="F34:G34 F23:G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L31" sqref="L31"/>
    </sheetView>
  </sheetViews>
  <sheetFormatPr baseColWidth="10" defaultRowHeight="15" x14ac:dyDescent="0.25"/>
  <cols>
    <col min="1" max="1" width="13" style="24" bestFit="1" customWidth="1"/>
    <col min="2" max="10" width="19.85546875" style="28" customWidth="1"/>
    <col min="11" max="11" width="13.85546875" style="23" customWidth="1"/>
    <col min="12" max="12" width="15.140625" style="23" bestFit="1" customWidth="1"/>
    <col min="13" max="13" width="17.140625" style="25" bestFit="1" customWidth="1"/>
    <col min="14" max="14" width="17.140625" style="26" bestFit="1" customWidth="1"/>
    <col min="15" max="15" width="15.28515625" style="25" bestFit="1" customWidth="1"/>
    <col min="16" max="16384" width="11.42578125" style="23"/>
  </cols>
  <sheetData>
    <row r="1" spans="1:15" x14ac:dyDescent="0.2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</row>
    <row r="3" spans="1:15" x14ac:dyDescent="0.25">
      <c r="A3" s="24">
        <v>205</v>
      </c>
      <c r="B3" s="25">
        <v>39026782068</v>
      </c>
      <c r="C3" s="25"/>
      <c r="D3" s="25"/>
      <c r="E3" s="25">
        <f>B3+C3-D3</f>
        <v>39026782068</v>
      </c>
      <c r="F3" s="23"/>
      <c r="G3" s="23"/>
      <c r="H3" s="25">
        <v>10138679419.59</v>
      </c>
      <c r="I3" s="25">
        <v>10138679419.59</v>
      </c>
      <c r="J3" s="23"/>
    </row>
    <row r="4" spans="1:15" x14ac:dyDescent="0.25">
      <c r="A4" s="40" t="s">
        <v>37</v>
      </c>
      <c r="B4" s="41">
        <v>1419866067.5</v>
      </c>
      <c r="C4" s="41"/>
      <c r="D4" s="41"/>
      <c r="E4" s="42">
        <f>B4+C4-D4</f>
        <v>1419866067.5</v>
      </c>
      <c r="F4" s="41"/>
      <c r="G4" s="41"/>
      <c r="H4" s="41">
        <v>1419866067.5</v>
      </c>
      <c r="I4" s="41">
        <v>6452717706.1499996</v>
      </c>
      <c r="J4" s="41"/>
      <c r="O4" s="25">
        <v>940740098.04999995</v>
      </c>
    </row>
    <row r="5" spans="1:15" x14ac:dyDescent="0.25">
      <c r="B5" s="27">
        <f>B3-B4</f>
        <v>37606916000.5</v>
      </c>
      <c r="C5" s="27">
        <f t="shared" ref="C5:I5" si="0">C3-C4</f>
        <v>0</v>
      </c>
      <c r="D5" s="27">
        <f t="shared" si="0"/>
        <v>0</v>
      </c>
      <c r="E5" s="27">
        <f t="shared" si="0"/>
        <v>37606916000.5</v>
      </c>
      <c r="F5" s="27"/>
      <c r="G5" s="27"/>
      <c r="H5" s="27">
        <f t="shared" si="0"/>
        <v>8718813352.0900002</v>
      </c>
      <c r="I5" s="27">
        <f t="shared" si="0"/>
        <v>3685961713.4400005</v>
      </c>
      <c r="J5" s="27"/>
      <c r="M5" s="25">
        <v>28399221657.240005</v>
      </c>
      <c r="N5" s="26">
        <v>202</v>
      </c>
      <c r="O5" s="25">
        <v>-29633313.09</v>
      </c>
    </row>
    <row r="6" spans="1:15" x14ac:dyDescent="0.25">
      <c r="C6" s="28">
        <f>C5-D5</f>
        <v>0</v>
      </c>
      <c r="M6" s="25">
        <v>35029855.460000001</v>
      </c>
      <c r="O6" s="25">
        <f>SUM(O4:O5)</f>
        <v>911106784.95999992</v>
      </c>
    </row>
    <row r="7" spans="1:15" x14ac:dyDescent="0.25">
      <c r="M7" s="25">
        <v>5337387173.0499992</v>
      </c>
    </row>
    <row r="8" spans="1:15" x14ac:dyDescent="0.25">
      <c r="A8" s="24">
        <v>217</v>
      </c>
      <c r="B8" s="29">
        <v>90833020</v>
      </c>
      <c r="C8" s="30"/>
      <c r="D8" s="30"/>
      <c r="E8" s="29">
        <f>B8+C8-D8</f>
        <v>90833020</v>
      </c>
      <c r="F8" s="31"/>
      <c r="G8" s="31"/>
      <c r="H8" s="29">
        <v>12640436.390000001</v>
      </c>
      <c r="I8" s="29">
        <v>12640436.390000001</v>
      </c>
      <c r="J8" s="31"/>
      <c r="M8" s="25">
        <f>SUM(M5:M7)</f>
        <v>33771638685.750004</v>
      </c>
    </row>
    <row r="9" spans="1:15" x14ac:dyDescent="0.25">
      <c r="M9" s="25">
        <v>36782085313.550003</v>
      </c>
      <c r="O9" s="25">
        <v>4465573299</v>
      </c>
    </row>
    <row r="10" spans="1:15" x14ac:dyDescent="0.25">
      <c r="M10" s="25">
        <f>M9-M8</f>
        <v>3010446627.7999992</v>
      </c>
      <c r="O10" s="25">
        <v>628054500</v>
      </c>
    </row>
    <row r="11" spans="1:15" x14ac:dyDescent="0.25">
      <c r="O11" s="25">
        <v>676962407.58000004</v>
      </c>
    </row>
    <row r="12" spans="1:15" x14ac:dyDescent="0.25">
      <c r="O12" s="25">
        <v>1301187764.74</v>
      </c>
    </row>
    <row r="13" spans="1:15" x14ac:dyDescent="0.25">
      <c r="A13" s="24">
        <v>213</v>
      </c>
      <c r="B13" s="25"/>
      <c r="C13" s="25"/>
      <c r="D13" s="25"/>
      <c r="E13" s="25"/>
      <c r="F13" s="23"/>
      <c r="G13" s="23"/>
      <c r="H13" s="25"/>
      <c r="I13" s="25"/>
      <c r="J13" s="23"/>
      <c r="O13" s="25">
        <f>SUM(O9:O12)</f>
        <v>7071777971.3199997</v>
      </c>
    </row>
    <row r="14" spans="1:15" x14ac:dyDescent="0.25">
      <c r="A14" s="24">
        <v>202</v>
      </c>
      <c r="B14" s="25">
        <v>958785199</v>
      </c>
      <c r="C14" s="25"/>
      <c r="D14" s="25"/>
      <c r="E14" s="25">
        <f>B14+C14-D14</f>
        <v>958785199</v>
      </c>
      <c r="F14" s="23"/>
      <c r="G14" s="23"/>
      <c r="H14" s="25">
        <v>602357514.48000002</v>
      </c>
      <c r="I14" s="25">
        <v>602357514.48000002</v>
      </c>
      <c r="J14" s="23"/>
      <c r="M14" s="25">
        <v>628054500</v>
      </c>
    </row>
    <row r="15" spans="1:15" x14ac:dyDescent="0.25">
      <c r="A15" s="24">
        <v>20403</v>
      </c>
      <c r="B15" s="25">
        <v>29571003</v>
      </c>
      <c r="C15" s="25"/>
      <c r="D15" s="25"/>
      <c r="E15" s="25">
        <f>B15+C15-D15</f>
        <v>29571003</v>
      </c>
      <c r="F15" s="23"/>
      <c r="G15" s="23"/>
      <c r="H15" s="25">
        <v>5975863.1200000001</v>
      </c>
      <c r="I15" s="25">
        <v>5975863.1200000001</v>
      </c>
      <c r="J15" s="23"/>
      <c r="M15" s="25">
        <f>SUM(M14:M14)</f>
        <v>628054500</v>
      </c>
    </row>
    <row r="16" spans="1:15" x14ac:dyDescent="0.25">
      <c r="A16" s="32" t="s">
        <v>0</v>
      </c>
      <c r="B16" s="25">
        <v>51339324</v>
      </c>
      <c r="C16" s="25"/>
      <c r="D16" s="25"/>
      <c r="E16" s="25">
        <f t="shared" ref="E16:E19" si="1">B16+C16-D16</f>
        <v>51339324</v>
      </c>
      <c r="F16" s="23"/>
      <c r="G16" s="23"/>
      <c r="H16" s="25">
        <v>9902824</v>
      </c>
      <c r="I16" s="25">
        <v>9902824</v>
      </c>
      <c r="J16" s="23"/>
      <c r="M16" s="25">
        <v>940740098.04999995</v>
      </c>
      <c r="N16" s="26" t="s">
        <v>30</v>
      </c>
    </row>
    <row r="17" spans="1:16" x14ac:dyDescent="0.25">
      <c r="A17" s="32" t="s">
        <v>1</v>
      </c>
      <c r="B17" s="25">
        <v>34671462</v>
      </c>
      <c r="C17" s="25"/>
      <c r="D17" s="25"/>
      <c r="E17" s="25">
        <f t="shared" si="1"/>
        <v>34671462</v>
      </c>
      <c r="F17" s="23"/>
      <c r="G17" s="23"/>
      <c r="H17" s="25">
        <v>6332305.6100000003</v>
      </c>
      <c r="I17" s="25">
        <v>6332305.6100000003</v>
      </c>
      <c r="J17" s="23"/>
      <c r="M17" s="25">
        <v>-6452717706.1499996</v>
      </c>
      <c r="N17" s="26" t="s">
        <v>31</v>
      </c>
    </row>
    <row r="18" spans="1:16" x14ac:dyDescent="0.25">
      <c r="A18" s="32" t="s">
        <v>2</v>
      </c>
      <c r="B18" s="25">
        <v>87822414</v>
      </c>
      <c r="C18" s="25"/>
      <c r="D18" s="25"/>
      <c r="E18" s="25">
        <f t="shared" si="1"/>
        <v>87822414</v>
      </c>
      <c r="F18" s="23"/>
      <c r="G18" s="23"/>
      <c r="H18" s="25">
        <v>16625009.67</v>
      </c>
      <c r="I18" s="25">
        <v>16625009.67</v>
      </c>
      <c r="J18" s="23"/>
      <c r="M18" s="25">
        <f>SUM(M16:M17)</f>
        <v>-5511977608.0999994</v>
      </c>
    </row>
    <row r="19" spans="1:16" x14ac:dyDescent="0.25">
      <c r="A19" s="32" t="s">
        <v>32</v>
      </c>
      <c r="B19" s="25">
        <v>51210526</v>
      </c>
      <c r="C19" s="25"/>
      <c r="D19" s="25"/>
      <c r="E19" s="25">
        <f t="shared" si="1"/>
        <v>51210526</v>
      </c>
      <c r="F19" s="23"/>
      <c r="G19" s="23"/>
      <c r="H19" s="25">
        <v>10043363.91</v>
      </c>
      <c r="I19" s="25">
        <v>10043363.91</v>
      </c>
      <c r="J19" s="23"/>
    </row>
    <row r="20" spans="1:16" x14ac:dyDescent="0.25">
      <c r="B20" s="27">
        <f>SUM(B13:B19)</f>
        <v>1213399928</v>
      </c>
      <c r="C20" s="27">
        <f>SUM(C13:C19)</f>
        <v>0</v>
      </c>
      <c r="D20" s="27">
        <f>SUM(D13:D19)</f>
        <v>0</v>
      </c>
      <c r="E20" s="27">
        <f>SUM(E13:E19)</f>
        <v>1213399928</v>
      </c>
      <c r="F20" s="27"/>
      <c r="G20" s="27"/>
      <c r="H20" s="27">
        <f>SUM(H13:H19)</f>
        <v>651236880.78999996</v>
      </c>
      <c r="I20" s="27">
        <f>SUM(I13:I19)</f>
        <v>651236880.78999996</v>
      </c>
      <c r="J20" s="27"/>
    </row>
    <row r="22" spans="1:16" x14ac:dyDescent="0.25">
      <c r="O22" s="25">
        <v>3638977608</v>
      </c>
      <c r="P22" s="23" t="s">
        <v>33</v>
      </c>
    </row>
    <row r="23" spans="1:16" x14ac:dyDescent="0.25">
      <c r="B23" s="33">
        <f>B20+B8+B5</f>
        <v>38911148948.5</v>
      </c>
      <c r="C23" s="33">
        <f>C20+C8+C5</f>
        <v>0</v>
      </c>
      <c r="D23" s="33">
        <f>D20+D8+D5</f>
        <v>0</v>
      </c>
      <c r="E23" s="33">
        <f>E20+E8+E5</f>
        <v>38911148948.5</v>
      </c>
      <c r="F23" s="33"/>
      <c r="G23" s="33"/>
      <c r="H23" s="33">
        <f>H20+H8+H5</f>
        <v>9382690669.2700005</v>
      </c>
      <c r="I23" s="33">
        <f>I20+I8+I5</f>
        <v>4349839030.6200008</v>
      </c>
      <c r="J23" s="33"/>
      <c r="L23" s="28"/>
      <c r="O23" s="25">
        <v>1873000000</v>
      </c>
      <c r="P23" s="23" t="s">
        <v>34</v>
      </c>
    </row>
    <row r="24" spans="1:16" x14ac:dyDescent="0.25">
      <c r="A24" s="40" t="s">
        <v>37</v>
      </c>
      <c r="B24" s="43">
        <v>1419866067.5</v>
      </c>
      <c r="C24" s="43"/>
      <c r="D24" s="43"/>
      <c r="E24" s="43">
        <v>1419866067.5</v>
      </c>
      <c r="F24" s="43"/>
      <c r="G24" s="43"/>
      <c r="H24" s="43">
        <v>1419866067.5</v>
      </c>
      <c r="I24" s="43">
        <v>1419866067.5</v>
      </c>
      <c r="J24" s="43"/>
      <c r="O24" s="25">
        <v>940740098.14999998</v>
      </c>
      <c r="P24" s="23" t="s">
        <v>30</v>
      </c>
    </row>
    <row r="25" spans="1:16" x14ac:dyDescent="0.25">
      <c r="B25" s="28">
        <f>SUM(B23:B24)</f>
        <v>40331015016</v>
      </c>
      <c r="C25" s="28">
        <f t="shared" ref="C25:I25" si="2">SUM(C23:C24)</f>
        <v>0</v>
      </c>
      <c r="D25" s="28">
        <f t="shared" si="2"/>
        <v>0</v>
      </c>
      <c r="E25" s="28">
        <f t="shared" si="2"/>
        <v>40331015016</v>
      </c>
      <c r="H25" s="28">
        <f>SUM(H23:H24)</f>
        <v>10802556736.77</v>
      </c>
      <c r="I25" s="28">
        <f t="shared" si="2"/>
        <v>5769705098.1200008</v>
      </c>
      <c r="O25" s="25">
        <f>SUM(O22:O24)</f>
        <v>6452717706.1499996</v>
      </c>
    </row>
    <row r="26" spans="1:16" x14ac:dyDescent="0.25">
      <c r="B26" s="28">
        <f>B27-B25</f>
        <v>19081354726</v>
      </c>
      <c r="E26" s="28">
        <f t="shared" ref="E26" si="3">E27-E25</f>
        <v>19081354726</v>
      </c>
      <c r="H26" s="28">
        <v>3010446627.7999992</v>
      </c>
      <c r="I26" s="28">
        <v>3010446627.7999992</v>
      </c>
    </row>
    <row r="27" spans="1:16" x14ac:dyDescent="0.25">
      <c r="A27" s="34"/>
      <c r="B27" s="25">
        <v>59412369742</v>
      </c>
      <c r="C27" s="25"/>
      <c r="D27" s="25"/>
      <c r="E27" s="28">
        <f>SUM(B27+C27-D27)</f>
        <v>59412369742</v>
      </c>
      <c r="F27" s="35"/>
      <c r="G27" s="35"/>
      <c r="H27" s="28">
        <v>13034640619.809999</v>
      </c>
      <c r="I27" s="28">
        <f>SUM(E27-H27)</f>
        <v>46377729122.190002</v>
      </c>
      <c r="J27" s="35"/>
      <c r="M27" s="25">
        <v>24961485822.25</v>
      </c>
    </row>
    <row r="28" spans="1:16" ht="9.75" customHeight="1" x14ac:dyDescent="0.25">
      <c r="L28" s="23" t="s">
        <v>35</v>
      </c>
      <c r="M28" s="25">
        <f>M27-I25</f>
        <v>19191780724.129997</v>
      </c>
    </row>
    <row r="29" spans="1:16" x14ac:dyDescent="0.25">
      <c r="A29" s="24" t="s">
        <v>35</v>
      </c>
      <c r="B29" s="36">
        <f>B27-B25</f>
        <v>19081354726</v>
      </c>
      <c r="C29" s="36">
        <f t="shared" ref="C29:H29" si="4">C27-C25</f>
        <v>0</v>
      </c>
      <c r="D29" s="36">
        <f t="shared" si="4"/>
        <v>0</v>
      </c>
      <c r="E29" s="36">
        <f t="shared" si="4"/>
        <v>19081354726</v>
      </c>
      <c r="F29" s="36">
        <f t="shared" si="4"/>
        <v>0</v>
      </c>
      <c r="G29" s="36">
        <f t="shared" si="4"/>
        <v>0</v>
      </c>
      <c r="H29" s="36">
        <f t="shared" si="4"/>
        <v>2232083883.039999</v>
      </c>
      <c r="I29" s="36">
        <f>I27-I25</f>
        <v>40608024024.07</v>
      </c>
      <c r="J29" s="36"/>
    </row>
    <row r="31" spans="1:16" x14ac:dyDescent="0.25">
      <c r="H31" s="28">
        <f>953301368+466564699.5</f>
        <v>1419866067.5</v>
      </c>
    </row>
    <row r="32" spans="1:16" x14ac:dyDescent="0.25">
      <c r="I32" s="28">
        <v>13045728750.559999</v>
      </c>
    </row>
    <row r="33" spans="2:10" x14ac:dyDescent="0.25">
      <c r="H33" s="39" t="s">
        <v>38</v>
      </c>
      <c r="I33" s="28">
        <v>11036630.75</v>
      </c>
      <c r="J33" s="39" t="s">
        <v>41</v>
      </c>
    </row>
    <row r="34" spans="2:10" x14ac:dyDescent="0.25">
      <c r="B34" s="37"/>
      <c r="C34" s="37"/>
      <c r="D34" s="37"/>
      <c r="E34" s="37"/>
      <c r="F34" s="37"/>
      <c r="G34" s="37"/>
      <c r="I34" s="28">
        <v>51500</v>
      </c>
      <c r="J34" s="39" t="s">
        <v>40</v>
      </c>
    </row>
    <row r="35" spans="2:10" x14ac:dyDescent="0.25">
      <c r="B35" s="38" t="s">
        <v>36</v>
      </c>
      <c r="C35" s="37"/>
      <c r="D35" s="37"/>
      <c r="E35" s="37"/>
      <c r="F35" s="37"/>
      <c r="G35" s="37"/>
      <c r="I35" s="28">
        <f>SUM(I32-I33-I34)</f>
        <v>13034640619.809999</v>
      </c>
    </row>
    <row r="36" spans="2:10" x14ac:dyDescent="0.25">
      <c r="B36" s="37"/>
      <c r="C36" s="37"/>
      <c r="D36" s="37"/>
      <c r="E36" s="37"/>
      <c r="F36" s="37"/>
      <c r="G36" s="37"/>
    </row>
    <row r="37" spans="2:10" x14ac:dyDescent="0.25">
      <c r="B37" s="37"/>
      <c r="C37" s="37"/>
      <c r="D37" s="37"/>
      <c r="E37" s="37"/>
      <c r="F37" s="37"/>
      <c r="G37" s="37"/>
    </row>
    <row r="38" spans="2:10" x14ac:dyDescent="0.25">
      <c r="B38" s="37"/>
      <c r="C38" s="37"/>
      <c r="D38" s="37"/>
      <c r="E38" s="37"/>
      <c r="F38" s="37"/>
      <c r="G38" s="3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ignoredErrors>
    <ignoredError sqref="A16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 SEP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2018-05-03T23:58:19Z</cp:lastPrinted>
  <dcterms:created xsi:type="dcterms:W3CDTF">2015-05-07T19:48:36Z</dcterms:created>
  <dcterms:modified xsi:type="dcterms:W3CDTF">2018-05-04T03:21:06Z</dcterms:modified>
</cp:coreProperties>
</file>