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/>
  <mc:AlternateContent xmlns:mc="http://schemas.openxmlformats.org/markup-compatibility/2006">
    <mc:Choice Requires="x15">
      <x15ac:absPath xmlns:x15ac="http://schemas.microsoft.com/office/spreadsheetml/2010/11/ac" url="C:\Users\PERSONAL\Desktop\conac 3er 2018\Disciplina Financiera\"/>
    </mc:Choice>
  </mc:AlternateContent>
  <xr:revisionPtr revIDLastSave="0" documentId="10_ncr:100000_{B046418C-C8FF-40C2-B995-1F3A4516A5A7}" xr6:coauthVersionLast="31" xr6:coauthVersionMax="31" xr10:uidLastSave="{00000000-0000-0000-0000-000000000000}"/>
  <bookViews>
    <workbookView xWindow="0" yWindow="0" windowWidth="19200" windowHeight="6936" xr2:uid="{00000000-000D-0000-FFFF-FFFF00000000}"/>
  </bookViews>
  <sheets>
    <sheet name="30-09-2018" sheetId="18" r:id="rId1"/>
  </sheets>
  <calcPr calcId="179017"/>
</workbook>
</file>

<file path=xl/calcChain.xml><?xml version="1.0" encoding="utf-8"?>
<calcChain xmlns="http://schemas.openxmlformats.org/spreadsheetml/2006/main">
  <c r="I36" i="18" l="1"/>
  <c r="I29" i="18"/>
  <c r="J33" i="18" l="1"/>
  <c r="H38" i="18" l="1"/>
  <c r="H36" i="18" l="1"/>
  <c r="E36" i="18"/>
  <c r="J74" i="18"/>
  <c r="J10" i="18"/>
  <c r="E59" i="18"/>
  <c r="G74" i="18" l="1"/>
  <c r="G59" i="18"/>
  <c r="G58" i="18"/>
  <c r="G57" i="18"/>
  <c r="G56" i="18"/>
  <c r="G54" i="18"/>
  <c r="G53" i="18"/>
  <c r="G52" i="18"/>
  <c r="G51" i="18"/>
  <c r="G50" i="18"/>
  <c r="G49" i="18"/>
  <c r="G48" i="18"/>
  <c r="G47" i="18"/>
  <c r="G11" i="18"/>
  <c r="G12" i="18"/>
  <c r="G13" i="18"/>
  <c r="G14" i="18"/>
  <c r="G15" i="18"/>
  <c r="G16" i="18"/>
  <c r="G18" i="18"/>
  <c r="G19" i="18"/>
  <c r="G20" i="18"/>
  <c r="G21" i="18"/>
  <c r="G22" i="18"/>
  <c r="G23" i="18"/>
  <c r="G24" i="18"/>
  <c r="G25" i="18"/>
  <c r="G26" i="18"/>
  <c r="G27" i="18"/>
  <c r="G28" i="18"/>
  <c r="G30" i="18"/>
  <c r="G31" i="18"/>
  <c r="G32" i="18"/>
  <c r="G33" i="18"/>
  <c r="G34" i="18"/>
  <c r="G35" i="18"/>
  <c r="G37" i="18"/>
  <c r="G36" i="18" s="1"/>
  <c r="G39" i="18"/>
  <c r="G40" i="18"/>
  <c r="G10" i="18"/>
  <c r="E76" i="18"/>
  <c r="E38" i="18"/>
  <c r="G38" i="18" s="1"/>
  <c r="G46" i="18" l="1"/>
  <c r="H76" i="18"/>
  <c r="H68" i="18"/>
  <c r="H55" i="18"/>
  <c r="H46" i="18"/>
  <c r="H29" i="18"/>
  <c r="H17" i="18"/>
  <c r="H42" i="18" l="1"/>
  <c r="H66" i="18"/>
  <c r="H71" i="18" l="1"/>
  <c r="I76" i="18"/>
  <c r="J76" i="18" s="1"/>
  <c r="I68" i="18"/>
  <c r="I46" i="18"/>
  <c r="I42" i="18"/>
  <c r="G76" i="18" l="1"/>
  <c r="J70" i="18"/>
  <c r="J69" i="18"/>
  <c r="E68" i="18"/>
  <c r="J68" i="18" s="1"/>
  <c r="J67" i="18"/>
  <c r="J63" i="18"/>
  <c r="J62" i="18"/>
  <c r="J61" i="18"/>
  <c r="G60" i="18"/>
  <c r="E60" i="18"/>
  <c r="J60" i="18" s="1"/>
  <c r="J59" i="18"/>
  <c r="J58" i="18"/>
  <c r="J57" i="18"/>
  <c r="J56" i="18"/>
  <c r="E55" i="18"/>
  <c r="J54" i="18"/>
  <c r="J53" i="18"/>
  <c r="J52" i="18"/>
  <c r="J51" i="18"/>
  <c r="J50" i="18"/>
  <c r="J49" i="18"/>
  <c r="J48" i="18"/>
  <c r="J47" i="18"/>
  <c r="E46" i="18"/>
  <c r="J40" i="18"/>
  <c r="J39" i="18"/>
  <c r="J37" i="18"/>
  <c r="J36" i="18" s="1"/>
  <c r="J35" i="18"/>
  <c r="J34" i="18"/>
  <c r="J32" i="18"/>
  <c r="J31" i="18"/>
  <c r="J30" i="18"/>
  <c r="E29" i="18"/>
  <c r="G29" i="18" s="1"/>
  <c r="J28" i="18"/>
  <c r="J27" i="18"/>
  <c r="J26" i="18"/>
  <c r="J25" i="18"/>
  <c r="J24" i="18"/>
  <c r="J23" i="18"/>
  <c r="J22" i="18"/>
  <c r="J21" i="18"/>
  <c r="J20" i="18"/>
  <c r="J19" i="18"/>
  <c r="J18" i="18"/>
  <c r="E17" i="18"/>
  <c r="E42" i="18" s="1"/>
  <c r="J16" i="18"/>
  <c r="J15" i="18"/>
  <c r="J14" i="18"/>
  <c r="J13" i="18"/>
  <c r="J12" i="18"/>
  <c r="J11" i="18"/>
  <c r="G17" i="18" l="1"/>
  <c r="E66" i="18"/>
  <c r="E71" i="18" s="1"/>
  <c r="G55" i="18"/>
  <c r="G66" i="18" s="1"/>
  <c r="J38" i="18"/>
  <c r="J55" i="18"/>
  <c r="J17" i="18"/>
  <c r="J29" i="18"/>
  <c r="J46" i="18"/>
  <c r="G69" i="18" l="1"/>
  <c r="G68" i="18" s="1"/>
  <c r="G42" i="18" l="1"/>
  <c r="J42" i="18" s="1"/>
  <c r="J64" i="18"/>
  <c r="I66" i="18"/>
  <c r="I71" i="18" l="1"/>
  <c r="J71" i="18" s="1"/>
  <c r="J66" i="18"/>
  <c r="G71" i="18"/>
</calcChain>
</file>

<file path=xl/sharedStrings.xml><?xml version="1.0" encoding="utf-8"?>
<sst xmlns="http://schemas.openxmlformats.org/spreadsheetml/2006/main" count="75" uniqueCount="75">
  <si>
    <t>Devengado</t>
  </si>
  <si>
    <t>Formato 5 Estado Analítico de Ingresos Detallado - LDF</t>
  </si>
  <si>
    <t>Estado Analítico de Ingresos Detallado - LDF</t>
  </si>
  <si>
    <t>Concepto
 (c)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</si>
  <si>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</si>
  <si>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</si>
  <si>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</si>
  <si>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</si>
  <si>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</si>
  <si>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</si>
  <si>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</si>
  <si>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</si>
  <si>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</si>
  <si>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</si>
  <si>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</si>
  <si>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</si>
  <si>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</si>
  <si>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</si>
  <si>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
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</si>
  <si>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</si>
  <si>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</si>
  <si>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</si>
  <si>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</si>
  <si>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</si>
  <si>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</si>
  <si>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</si>
  <si>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</si>
  <si>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</si>
  <si>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</si>
  <si>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</si>
  <si>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</si>
  <si>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</si>
  <si>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</si>
  <si>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</si>
  <si>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</si>
  <si>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</si>
  <si>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</si>
  <si>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</si>
  <si>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</si>
  <si>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</si>
  <si>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</si>
  <si>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</si>
  <si>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
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</si>
  <si>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</si>
  <si>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</si>
  <si>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</si>
  <si>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</si>
  <si>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</si>
  <si>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</si>
  <si>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</si>
  <si>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</si>
  <si>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</si>
  <si>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</si>
  <si>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</si>
  <si>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</si>
  <si>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</si>
  <si>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</si>
  <si>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</si>
  <si>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</si>
  <si>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</si>
  <si>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</si>
  <si>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</si>
  <si>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</si>
  <si>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</si>
  <si>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</si>
  <si>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</si>
  <si>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</si>
  <si>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</si>
  <si>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</si>
  <si>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</si>
  <si>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</si>
  <si>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</si>
  <si>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(Miles de pesos)</t>
  </si>
  <si>
    <t>Esado de México</t>
  </si>
  <si>
    <t>Del 1 de enero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</si>
</sst>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_-;\-* #,##0.0_-;_-* &quot;-&quot;?_-;_-@_-"/>
    <numFmt numFmtId="165" formatCode="#,##0.0_ ;\-#,##0.0\ "/>
  </numFmts>
  <fonts count="5" x14ac:knownFonts="1">
    <font>
      <sz val="11"/>
      <color theme="1"/>
      <name val="Calibri"/>
      <family val="2"/>
      <scheme val="minor"/>
    </font>
    <font>
      <sz val="7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justify" vertical="center"/>
    </xf>
    <xf numFmtId="0" fontId="1" fillId="0" borderId="0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165" fontId="4" fillId="0" borderId="11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left" vertical="center"/>
    </xf>
    <xf numFmtId="164" fontId="4" fillId="0" borderId="1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3" fillId="0" borderId="8" xfId="0" applyFont="1" applyBorder="1" applyAlignment="1">
      <alignment horizontal="left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/>
    </xf>
    <xf numFmtId="0" fontId="1" fillId="0" borderId="4" xfId="0" applyFont="1" applyBorder="1" applyAlignment="1">
      <alignment horizontal="justify"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justify" vertical="center"/>
    </xf>
    <xf numFmtId="0" fontId="1" fillId="0" borderId="6" xfId="0" applyFont="1" applyBorder="1" applyAlignment="1">
      <alignment horizontal="justify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1"/>
  <sheetViews>
    <sheetView tabSelected="1" view="pageBreakPreview" zoomScaleNormal="120" zoomScaleSheetLayoutView="100" workbookViewId="0">
      <selection activeCell="A81" sqref="A81"/>
    </sheetView>
  </sheetViews>
  <sheetFormatPr baseColWidth="10" defaultColWidth="0" defaultRowHeight="13.8" zeroHeight="1" x14ac:dyDescent="0.25"/>
  <cols>
    <col min="1" max="2" width="2.6640625" style="1" customWidth="1"/>
    <col min="3" max="3" width="2.6640625" style="3" customWidth="1"/>
    <col min="4" max="4" width="50.6640625" style="3" customWidth="1"/>
    <col min="5" max="7" width="12.6640625" style="1" customWidth="1"/>
    <col min="8" max="8" width="14.6640625" style="1" customWidth="1"/>
    <col min="9" max="9" width="12.6640625" style="1" customWidth="1"/>
    <col min="10" max="10" width="14.6640625" style="1" customWidth="1"/>
    <col min="11" max="11" width="2.6640625" style="1" customWidth="1"/>
    <col min="12" max="13" width="0" style="1" hidden="1" customWidth="1"/>
    <col min="14" max="16384" width="11.44140625" style="1" hidden="1"/>
  </cols>
  <sheetData>
    <row r="1" spans="2:10" x14ac:dyDescent="0.25">
      <c r="B1" s="25" t="s">
        <v>1</v>
      </c>
      <c r="C1" s="25"/>
      <c r="D1" s="25"/>
      <c r="E1" s="25"/>
      <c r="F1" s="25"/>
      <c r="G1" s="25"/>
      <c r="H1" s="25"/>
      <c r="I1" s="25"/>
      <c r="J1" s="25"/>
    </row>
    <row r="2" spans="2:10" ht="14.1" customHeight="1" x14ac:dyDescent="0.25">
      <c r="B2" s="26" t="s">
        <v>73</v>
      </c>
      <c r="C2" s="27"/>
      <c r="D2" s="27"/>
      <c r="E2" s="27"/>
      <c r="F2" s="27"/>
      <c r="G2" s="27"/>
      <c r="H2" s="27"/>
      <c r="I2" s="27"/>
      <c r="J2" s="28"/>
    </row>
    <row r="3" spans="2:10" ht="14.1" customHeight="1" x14ac:dyDescent="0.25">
      <c r="B3" s="29" t="s">
        <v>2</v>
      </c>
      <c r="C3" s="30"/>
      <c r="D3" s="30"/>
      <c r="E3" s="30"/>
      <c r="F3" s="30"/>
      <c r="G3" s="30"/>
      <c r="H3" s="30"/>
      <c r="I3" s="30"/>
      <c r="J3" s="31"/>
    </row>
    <row r="4" spans="2:10" ht="14.1" customHeight="1" x14ac:dyDescent="0.25">
      <c r="B4" s="29" t="s">
        <v>74</v>
      </c>
      <c r="C4" s="30"/>
      <c r="D4" s="30"/>
      <c r="E4" s="30"/>
      <c r="F4" s="30"/>
      <c r="G4" s="30"/>
      <c r="H4" s="30"/>
      <c r="I4" s="30"/>
      <c r="J4" s="31"/>
    </row>
    <row r="5" spans="2:10" ht="14.1" customHeight="1" x14ac:dyDescent="0.25">
      <c r="B5" s="32" t="s">
        <v>72</v>
      </c>
      <c r="C5" s="33"/>
      <c r="D5" s="33"/>
      <c r="E5" s="33"/>
      <c r="F5" s="33"/>
      <c r="G5" s="33"/>
      <c r="H5" s="33"/>
      <c r="I5" s="33"/>
      <c r="J5" s="34"/>
    </row>
    <row r="6" spans="2:10" x14ac:dyDescent="0.25">
      <c r="B6" s="35" t="s">
        <v>3</v>
      </c>
      <c r="C6" s="36"/>
      <c r="D6" s="37"/>
      <c r="E6" s="41" t="s">
        <v>4</v>
      </c>
      <c r="F6" s="41"/>
      <c r="G6" s="41"/>
      <c r="H6" s="41"/>
      <c r="I6" s="41"/>
      <c r="J6" s="41" t="s">
        <v>5</v>
      </c>
    </row>
    <row r="7" spans="2:10" ht="20.25" customHeight="1" x14ac:dyDescent="0.25">
      <c r="B7" s="38"/>
      <c r="C7" s="39"/>
      <c r="D7" s="40"/>
      <c r="E7" s="17" t="s">
        <v>6</v>
      </c>
      <c r="F7" s="4" t="s">
        <v>7</v>
      </c>
      <c r="G7" s="17" t="s">
        <v>8</v>
      </c>
      <c r="H7" s="17" t="s">
        <v>0</v>
      </c>
      <c r="I7" s="17" t="s">
        <v>9</v>
      </c>
      <c r="J7" s="41"/>
    </row>
    <row r="8" spans="2:10" ht="8.1" customHeight="1" x14ac:dyDescent="0.25">
      <c r="B8" s="42"/>
      <c r="C8" s="43"/>
      <c r="D8" s="44"/>
      <c r="E8" s="9"/>
      <c r="F8" s="9"/>
      <c r="G8" s="9"/>
      <c r="H8" s="9"/>
      <c r="I8" s="9"/>
      <c r="J8" s="9"/>
    </row>
    <row r="9" spans="2:10" x14ac:dyDescent="0.25">
      <c r="B9" s="45" t="s">
        <v>10</v>
      </c>
      <c r="C9" s="46"/>
      <c r="D9" s="47"/>
      <c r="E9" s="10"/>
      <c r="F9" s="10"/>
      <c r="G9" s="10"/>
      <c r="H9" s="10"/>
      <c r="I9" s="10"/>
      <c r="J9" s="10"/>
    </row>
    <row r="10" spans="2:10" x14ac:dyDescent="0.25">
      <c r="B10" s="5"/>
      <c r="C10" s="23" t="s">
        <v>11</v>
      </c>
      <c r="D10" s="24"/>
      <c r="E10" s="11">
        <v>19920975.300000001</v>
      </c>
      <c r="F10" s="10"/>
      <c r="G10" s="11">
        <f>E10+F10</f>
        <v>19920975.300000001</v>
      </c>
      <c r="H10" s="14">
        <v>16634080.800000001</v>
      </c>
      <c r="I10" s="14">
        <v>16634080.800000001</v>
      </c>
      <c r="J10" s="11">
        <f>I10-E10</f>
        <v>-3286894.5</v>
      </c>
    </row>
    <row r="11" spans="2:10" x14ac:dyDescent="0.25">
      <c r="B11" s="5"/>
      <c r="C11" s="23" t="s">
        <v>12</v>
      </c>
      <c r="D11" s="24"/>
      <c r="E11" s="10"/>
      <c r="F11" s="10"/>
      <c r="G11" s="10">
        <f t="shared" ref="G11:G40" si="0">E11+F11</f>
        <v>0</v>
      </c>
      <c r="H11" s="15"/>
      <c r="I11" s="15"/>
      <c r="J11" s="10">
        <f t="shared" ref="J11:J70" si="1">I11-E11</f>
        <v>0</v>
      </c>
    </row>
    <row r="12" spans="2:10" x14ac:dyDescent="0.25">
      <c r="B12" s="5"/>
      <c r="C12" s="23" t="s">
        <v>13</v>
      </c>
      <c r="D12" s="24"/>
      <c r="E12" s="11">
        <v>597997.6</v>
      </c>
      <c r="F12" s="11"/>
      <c r="G12" s="11">
        <f t="shared" si="0"/>
        <v>597997.6</v>
      </c>
      <c r="H12" s="14">
        <v>296796.79999999999</v>
      </c>
      <c r="I12" s="14">
        <v>296796.79999999999</v>
      </c>
      <c r="J12" s="11">
        <f t="shared" si="1"/>
        <v>-301200.8</v>
      </c>
    </row>
    <row r="13" spans="2:10" x14ac:dyDescent="0.25">
      <c r="B13" s="5"/>
      <c r="C13" s="23" t="s">
        <v>14</v>
      </c>
      <c r="D13" s="24"/>
      <c r="E13" s="11">
        <v>5418672.7000000002</v>
      </c>
      <c r="F13" s="11"/>
      <c r="G13" s="11">
        <f t="shared" si="0"/>
        <v>5418672.7000000002</v>
      </c>
      <c r="H13" s="14">
        <v>4650451.5</v>
      </c>
      <c r="I13" s="14">
        <v>4650451.5</v>
      </c>
      <c r="J13" s="11">
        <f t="shared" si="1"/>
        <v>-768221.20000000019</v>
      </c>
    </row>
    <row r="14" spans="2:10" x14ac:dyDescent="0.25">
      <c r="B14" s="5"/>
      <c r="C14" s="23" t="s">
        <v>15</v>
      </c>
      <c r="D14" s="24"/>
      <c r="E14" s="11">
        <v>15085.6</v>
      </c>
      <c r="F14" s="11"/>
      <c r="G14" s="11">
        <f t="shared" si="0"/>
        <v>15085.6</v>
      </c>
      <c r="H14" s="14">
        <v>9555</v>
      </c>
      <c r="I14" s="14">
        <v>9555</v>
      </c>
      <c r="J14" s="11">
        <f t="shared" si="1"/>
        <v>-5530.6</v>
      </c>
    </row>
    <row r="15" spans="2:10" x14ac:dyDescent="0.25">
      <c r="B15" s="5"/>
      <c r="C15" s="23" t="s">
        <v>16</v>
      </c>
      <c r="D15" s="24"/>
      <c r="E15" s="11">
        <v>5662526.4000000004</v>
      </c>
      <c r="F15" s="11"/>
      <c r="G15" s="11">
        <f t="shared" si="0"/>
        <v>5662526.4000000004</v>
      </c>
      <c r="H15" s="14">
        <v>1943525</v>
      </c>
      <c r="I15" s="14">
        <v>1943525</v>
      </c>
      <c r="J15" s="11">
        <f t="shared" si="1"/>
        <v>-3719001.4000000004</v>
      </c>
    </row>
    <row r="16" spans="2:10" x14ac:dyDescent="0.25">
      <c r="B16" s="5"/>
      <c r="C16" s="23" t="s">
        <v>17</v>
      </c>
      <c r="D16" s="24"/>
      <c r="E16" s="11"/>
      <c r="F16" s="11"/>
      <c r="G16" s="11">
        <f t="shared" si="0"/>
        <v>0</v>
      </c>
      <c r="H16" s="14"/>
      <c r="I16" s="14"/>
      <c r="J16" s="11">
        <f t="shared" si="1"/>
        <v>0</v>
      </c>
    </row>
    <row r="17" spans="2:10" ht="18" customHeight="1" x14ac:dyDescent="0.25">
      <c r="B17" s="5"/>
      <c r="C17" s="49" t="s">
        <v>18</v>
      </c>
      <c r="D17" s="24"/>
      <c r="E17" s="11">
        <f>E18+E19+E20+E21+E22+E23+E24+E25+E26+E27+E28</f>
        <v>100121034.8</v>
      </c>
      <c r="F17" s="11"/>
      <c r="G17" s="11">
        <f t="shared" si="0"/>
        <v>100121034.8</v>
      </c>
      <c r="H17" s="14">
        <f>H18+H19+H20+H21+H22+H23+H24+H25+H26+H27+H28</f>
        <v>84163377.499999985</v>
      </c>
      <c r="I17" s="14">
        <v>84163377.499999985</v>
      </c>
      <c r="J17" s="11">
        <f t="shared" si="1"/>
        <v>-15957657.300000012</v>
      </c>
    </row>
    <row r="18" spans="2:10" x14ac:dyDescent="0.25">
      <c r="B18" s="5"/>
      <c r="C18" s="18"/>
      <c r="D18" s="19" t="s">
        <v>19</v>
      </c>
      <c r="E18" s="11">
        <v>81385378</v>
      </c>
      <c r="F18" s="11"/>
      <c r="G18" s="11">
        <f t="shared" si="0"/>
        <v>81385378</v>
      </c>
      <c r="H18" s="14">
        <v>68691344.299999997</v>
      </c>
      <c r="I18" s="14">
        <v>68691344.299999997</v>
      </c>
      <c r="J18" s="11">
        <f t="shared" si="1"/>
        <v>-12694033.700000003</v>
      </c>
    </row>
    <row r="19" spans="2:10" x14ac:dyDescent="0.25">
      <c r="B19" s="5"/>
      <c r="C19" s="18"/>
      <c r="D19" s="19" t="s">
        <v>20</v>
      </c>
      <c r="E19" s="11">
        <v>2706844</v>
      </c>
      <c r="F19" s="11"/>
      <c r="G19" s="11">
        <f t="shared" si="0"/>
        <v>2706844</v>
      </c>
      <c r="H19" s="14">
        <v>2232709.7000000002</v>
      </c>
      <c r="I19" s="14">
        <v>2232709.7000000002</v>
      </c>
      <c r="J19" s="11">
        <f t="shared" si="1"/>
        <v>-474134.29999999981</v>
      </c>
    </row>
    <row r="20" spans="2:10" x14ac:dyDescent="0.25">
      <c r="B20" s="5"/>
      <c r="C20" s="18"/>
      <c r="D20" s="19" t="s">
        <v>21</v>
      </c>
      <c r="E20" s="11">
        <v>3978746.3</v>
      </c>
      <c r="F20" s="11"/>
      <c r="G20" s="11">
        <f t="shared" si="0"/>
        <v>3978746.3</v>
      </c>
      <c r="H20" s="14">
        <v>3134077.6</v>
      </c>
      <c r="I20" s="14">
        <v>3134077.6</v>
      </c>
      <c r="J20" s="11">
        <f t="shared" si="1"/>
        <v>-844668.69999999972</v>
      </c>
    </row>
    <row r="21" spans="2:10" x14ac:dyDescent="0.25">
      <c r="B21" s="5"/>
      <c r="C21" s="18"/>
      <c r="D21" s="19" t="s">
        <v>22</v>
      </c>
      <c r="E21" s="11">
        <v>430584.1</v>
      </c>
      <c r="F21" s="11"/>
      <c r="G21" s="11">
        <f t="shared" si="0"/>
        <v>430584.1</v>
      </c>
      <c r="H21" s="14">
        <v>320388.59999999998</v>
      </c>
      <c r="I21" s="14">
        <v>320388.59999999998</v>
      </c>
      <c r="J21" s="11">
        <f t="shared" si="1"/>
        <v>-110195.5</v>
      </c>
    </row>
    <row r="22" spans="2:10" x14ac:dyDescent="0.25">
      <c r="B22" s="5"/>
      <c r="C22" s="18"/>
      <c r="D22" s="19" t="s">
        <v>23</v>
      </c>
      <c r="E22" s="11"/>
      <c r="F22" s="11"/>
      <c r="G22" s="11">
        <f t="shared" si="0"/>
        <v>0</v>
      </c>
      <c r="H22" s="14">
        <v>0</v>
      </c>
      <c r="I22" s="14">
        <v>0</v>
      </c>
      <c r="J22" s="11">
        <f t="shared" si="1"/>
        <v>0</v>
      </c>
    </row>
    <row r="23" spans="2:10" x14ac:dyDescent="0.25">
      <c r="B23" s="5"/>
      <c r="C23" s="18"/>
      <c r="D23" s="19" t="s">
        <v>24</v>
      </c>
      <c r="E23" s="11">
        <v>1210070.8999999999</v>
      </c>
      <c r="F23" s="11"/>
      <c r="G23" s="11">
        <f t="shared" si="0"/>
        <v>1210070.8999999999</v>
      </c>
      <c r="H23" s="14">
        <v>986069.8</v>
      </c>
      <c r="I23" s="14">
        <v>986069.8</v>
      </c>
      <c r="J23" s="11">
        <f t="shared" si="1"/>
        <v>-224001.09999999986</v>
      </c>
    </row>
    <row r="24" spans="2:10" x14ac:dyDescent="0.25">
      <c r="B24" s="5"/>
      <c r="C24" s="18"/>
      <c r="D24" s="19" t="s">
        <v>25</v>
      </c>
      <c r="E24" s="11"/>
      <c r="F24" s="11"/>
      <c r="G24" s="11">
        <f t="shared" si="0"/>
        <v>0</v>
      </c>
      <c r="H24" s="14">
        <v>0</v>
      </c>
      <c r="I24" s="14">
        <v>0</v>
      </c>
      <c r="J24" s="11">
        <f t="shared" si="1"/>
        <v>0</v>
      </c>
    </row>
    <row r="25" spans="2:10" x14ac:dyDescent="0.25">
      <c r="B25" s="5"/>
      <c r="C25" s="18"/>
      <c r="D25" s="19" t="s">
        <v>26</v>
      </c>
      <c r="E25" s="11"/>
      <c r="F25" s="11"/>
      <c r="G25" s="11">
        <f t="shared" si="0"/>
        <v>0</v>
      </c>
      <c r="H25" s="14">
        <v>0</v>
      </c>
      <c r="I25" s="14">
        <v>0</v>
      </c>
      <c r="J25" s="11">
        <f t="shared" si="1"/>
        <v>0</v>
      </c>
    </row>
    <row r="26" spans="2:10" x14ac:dyDescent="0.25">
      <c r="B26" s="5"/>
      <c r="C26" s="18"/>
      <c r="D26" s="19" t="s">
        <v>27</v>
      </c>
      <c r="E26" s="11"/>
      <c r="F26" s="11"/>
      <c r="G26" s="11">
        <f t="shared" si="0"/>
        <v>0</v>
      </c>
      <c r="H26" s="14">
        <v>0</v>
      </c>
      <c r="I26" s="14">
        <v>0</v>
      </c>
      <c r="J26" s="11">
        <f t="shared" si="1"/>
        <v>0</v>
      </c>
    </row>
    <row r="27" spans="2:10" x14ac:dyDescent="0.25">
      <c r="B27" s="5"/>
      <c r="C27" s="18"/>
      <c r="D27" s="19" t="s">
        <v>28</v>
      </c>
      <c r="E27" s="11">
        <v>10409411.5</v>
      </c>
      <c r="F27" s="11"/>
      <c r="G27" s="11">
        <f t="shared" si="0"/>
        <v>10409411.5</v>
      </c>
      <c r="H27" s="14">
        <v>8798787.5</v>
      </c>
      <c r="I27" s="14">
        <v>8798787.5</v>
      </c>
      <c r="J27" s="11">
        <f t="shared" si="1"/>
        <v>-1610624</v>
      </c>
    </row>
    <row r="28" spans="2:10" x14ac:dyDescent="0.25">
      <c r="B28" s="5"/>
      <c r="C28" s="18"/>
      <c r="D28" s="19" t="s">
        <v>29</v>
      </c>
      <c r="E28" s="11">
        <v>0</v>
      </c>
      <c r="F28" s="11"/>
      <c r="G28" s="11">
        <f t="shared" si="0"/>
        <v>0</v>
      </c>
      <c r="H28" s="14">
        <v>0</v>
      </c>
      <c r="I28" s="14">
        <v>0</v>
      </c>
      <c r="J28" s="11">
        <f t="shared" si="1"/>
        <v>0</v>
      </c>
    </row>
    <row r="29" spans="2:10" x14ac:dyDescent="0.25">
      <c r="B29" s="5"/>
      <c r="C29" s="23" t="s">
        <v>30</v>
      </c>
      <c r="D29" s="24"/>
      <c r="E29" s="11">
        <f>E30+E31+E32+E33+E34</f>
        <v>6226712.5999999996</v>
      </c>
      <c r="F29" s="11"/>
      <c r="G29" s="11">
        <f t="shared" si="0"/>
        <v>6226712.5999999996</v>
      </c>
      <c r="H29" s="14">
        <f>H30+H31+H32+H33+H34</f>
        <v>5194218</v>
      </c>
      <c r="I29" s="14">
        <f>I30+I31+I32+I33+I34</f>
        <v>5194218</v>
      </c>
      <c r="J29" s="11">
        <f t="shared" si="1"/>
        <v>-1032494.5999999996</v>
      </c>
    </row>
    <row r="30" spans="2:10" x14ac:dyDescent="0.25">
      <c r="B30" s="5"/>
      <c r="C30" s="18"/>
      <c r="D30" s="19" t="s">
        <v>31</v>
      </c>
      <c r="E30" s="11">
        <v>128.9</v>
      </c>
      <c r="F30" s="11"/>
      <c r="G30" s="11">
        <f t="shared" si="0"/>
        <v>128.9</v>
      </c>
      <c r="H30" s="14">
        <v>31.1</v>
      </c>
      <c r="I30" s="14">
        <v>31.1</v>
      </c>
      <c r="J30" s="11">
        <f t="shared" si="1"/>
        <v>-97.800000000000011</v>
      </c>
    </row>
    <row r="31" spans="2:10" x14ac:dyDescent="0.25">
      <c r="B31" s="5"/>
      <c r="C31" s="18"/>
      <c r="D31" s="19" t="s">
        <v>32</v>
      </c>
      <c r="E31" s="11">
        <v>268928.8</v>
      </c>
      <c r="F31" s="11"/>
      <c r="G31" s="11">
        <f t="shared" si="0"/>
        <v>268928.8</v>
      </c>
      <c r="H31" s="14">
        <v>202119.8</v>
      </c>
      <c r="I31" s="14">
        <v>202119.8</v>
      </c>
      <c r="J31" s="11">
        <f t="shared" si="1"/>
        <v>-66809</v>
      </c>
    </row>
    <row r="32" spans="2:10" x14ac:dyDescent="0.25">
      <c r="B32" s="5"/>
      <c r="C32" s="18"/>
      <c r="D32" s="19" t="s">
        <v>33</v>
      </c>
      <c r="E32" s="11">
        <v>1258676.8999999999</v>
      </c>
      <c r="F32" s="11"/>
      <c r="G32" s="11">
        <f t="shared" si="0"/>
        <v>1258676.8999999999</v>
      </c>
      <c r="H32" s="14">
        <v>971853.9</v>
      </c>
      <c r="I32" s="14">
        <v>971853.9</v>
      </c>
      <c r="J32" s="11">
        <f t="shared" si="1"/>
        <v>-286822.99999999988</v>
      </c>
    </row>
    <row r="33" spans="2:10" x14ac:dyDescent="0.25">
      <c r="B33" s="5"/>
      <c r="C33" s="18"/>
      <c r="D33" s="19" t="s">
        <v>34</v>
      </c>
      <c r="E33" s="11"/>
      <c r="F33" s="11"/>
      <c r="G33" s="11">
        <f t="shared" si="0"/>
        <v>0</v>
      </c>
      <c r="H33" s="14">
        <v>87280.8</v>
      </c>
      <c r="I33" s="14">
        <v>87280.8</v>
      </c>
      <c r="J33" s="11">
        <f t="shared" si="1"/>
        <v>87280.8</v>
      </c>
    </row>
    <row r="34" spans="2:10" x14ac:dyDescent="0.25">
      <c r="B34" s="5"/>
      <c r="C34" s="18"/>
      <c r="D34" s="19" t="s">
        <v>35</v>
      </c>
      <c r="E34" s="11">
        <v>4698978</v>
      </c>
      <c r="F34" s="11"/>
      <c r="G34" s="11">
        <f t="shared" si="0"/>
        <v>4698978</v>
      </c>
      <c r="H34" s="14">
        <v>3932932.4</v>
      </c>
      <c r="I34" s="14">
        <v>3932932.4</v>
      </c>
      <c r="J34" s="11">
        <f t="shared" si="1"/>
        <v>-766045.60000000009</v>
      </c>
    </row>
    <row r="35" spans="2:10" x14ac:dyDescent="0.25">
      <c r="B35" s="5"/>
      <c r="C35" s="23" t="s">
        <v>36</v>
      </c>
      <c r="D35" s="24"/>
      <c r="E35" s="11">
        <v>0</v>
      </c>
      <c r="F35" s="11"/>
      <c r="G35" s="11">
        <f t="shared" si="0"/>
        <v>0</v>
      </c>
      <c r="H35" s="14"/>
      <c r="I35" s="14"/>
      <c r="J35" s="11">
        <f t="shared" si="1"/>
        <v>0</v>
      </c>
    </row>
    <row r="36" spans="2:10" x14ac:dyDescent="0.25">
      <c r="B36" s="5"/>
      <c r="C36" s="23" t="s">
        <v>37</v>
      </c>
      <c r="D36" s="24"/>
      <c r="E36" s="11">
        <f>E37</f>
        <v>5000000</v>
      </c>
      <c r="F36" s="11"/>
      <c r="G36" s="11">
        <f>G37</f>
        <v>5000000</v>
      </c>
      <c r="H36" s="11">
        <f t="shared" ref="H36:I36" si="2">H37</f>
        <v>3735006</v>
      </c>
      <c r="I36" s="11">
        <f t="shared" si="2"/>
        <v>3735006</v>
      </c>
      <c r="J36" s="11">
        <f>J37</f>
        <v>-1264994</v>
      </c>
    </row>
    <row r="37" spans="2:10" x14ac:dyDescent="0.25">
      <c r="B37" s="5"/>
      <c r="C37" s="18"/>
      <c r="D37" s="19" t="s">
        <v>38</v>
      </c>
      <c r="E37" s="11">
        <v>5000000</v>
      </c>
      <c r="F37" s="11"/>
      <c r="G37" s="11">
        <f t="shared" si="0"/>
        <v>5000000</v>
      </c>
      <c r="H37" s="14">
        <v>3735006</v>
      </c>
      <c r="I37" s="14">
        <v>3735006</v>
      </c>
      <c r="J37" s="11">
        <f t="shared" si="1"/>
        <v>-1264994</v>
      </c>
    </row>
    <row r="38" spans="2:10" x14ac:dyDescent="0.25">
      <c r="B38" s="5"/>
      <c r="C38" s="23" t="s">
        <v>39</v>
      </c>
      <c r="D38" s="24"/>
      <c r="E38" s="11">
        <f>E39+E40</f>
        <v>546000</v>
      </c>
      <c r="F38" s="11"/>
      <c r="G38" s="11">
        <f t="shared" si="0"/>
        <v>546000</v>
      </c>
      <c r="H38" s="14">
        <f>H39+H40</f>
        <v>732816.8</v>
      </c>
      <c r="I38" s="14">
        <v>732816.8</v>
      </c>
      <c r="J38" s="11">
        <f t="shared" si="1"/>
        <v>186816.80000000005</v>
      </c>
    </row>
    <row r="39" spans="2:10" x14ac:dyDescent="0.25">
      <c r="B39" s="5"/>
      <c r="C39" s="18"/>
      <c r="D39" s="19" t="s">
        <v>40</v>
      </c>
      <c r="E39" s="11"/>
      <c r="F39" s="11"/>
      <c r="G39" s="11">
        <f t="shared" si="0"/>
        <v>0</v>
      </c>
      <c r="H39" s="14"/>
      <c r="I39" s="14"/>
      <c r="J39" s="11">
        <f t="shared" si="1"/>
        <v>0</v>
      </c>
    </row>
    <row r="40" spans="2:10" x14ac:dyDescent="0.25">
      <c r="B40" s="5"/>
      <c r="C40" s="18"/>
      <c r="D40" s="19" t="s">
        <v>41</v>
      </c>
      <c r="E40" s="11">
        <v>546000</v>
      </c>
      <c r="F40" s="11"/>
      <c r="G40" s="11">
        <f t="shared" si="0"/>
        <v>546000</v>
      </c>
      <c r="H40" s="14">
        <v>732816.8</v>
      </c>
      <c r="I40" s="14">
        <v>732816.8</v>
      </c>
      <c r="J40" s="11">
        <f t="shared" si="1"/>
        <v>186816.80000000005</v>
      </c>
    </row>
    <row r="41" spans="2:10" x14ac:dyDescent="0.25">
      <c r="B41" s="6"/>
      <c r="C41" s="7"/>
      <c r="D41" s="8"/>
      <c r="E41" s="11"/>
      <c r="F41" s="11"/>
      <c r="G41" s="11"/>
      <c r="H41" s="14"/>
      <c r="I41" s="14"/>
      <c r="J41" s="11"/>
    </row>
    <row r="42" spans="2:10" s="2" customFormat="1" ht="19.5" customHeight="1" x14ac:dyDescent="0.25">
      <c r="B42" s="48" t="s">
        <v>42</v>
      </c>
      <c r="C42" s="46"/>
      <c r="D42" s="47"/>
      <c r="E42" s="16">
        <f>E10+E11+E12+E13+E14+E15+E16+E17+E29+E36+E38</f>
        <v>143509005</v>
      </c>
      <c r="F42" s="13"/>
      <c r="G42" s="16">
        <f>G10+G11+G12+G13+G14+G15+G16+G17+G29+G36+G38</f>
        <v>143509005</v>
      </c>
      <c r="H42" s="16">
        <f>H10+H11+H12+H13+H14+H15+H16+H17+H29+H35+H36+H38</f>
        <v>117359827.39999999</v>
      </c>
      <c r="I42" s="16">
        <f>I10+I11+I12+I13+I14+I15+I16+I17+I29+I35+I36+I38</f>
        <v>117359827.39999999</v>
      </c>
      <c r="J42" s="13">
        <f>I42-G42</f>
        <v>-26149177.600000009</v>
      </c>
    </row>
    <row r="43" spans="2:10" x14ac:dyDescent="0.25">
      <c r="B43" s="45" t="s">
        <v>43</v>
      </c>
      <c r="C43" s="46"/>
      <c r="D43" s="47"/>
      <c r="E43" s="11"/>
      <c r="F43" s="11"/>
      <c r="G43" s="11"/>
      <c r="H43" s="14"/>
      <c r="I43" s="14"/>
      <c r="J43" s="11"/>
    </row>
    <row r="44" spans="2:10" ht="8.1" customHeight="1" x14ac:dyDescent="0.25">
      <c r="B44" s="6"/>
      <c r="C44" s="7"/>
      <c r="D44" s="8"/>
      <c r="E44" s="11"/>
      <c r="F44" s="11"/>
      <c r="G44" s="11"/>
      <c r="H44" s="14"/>
      <c r="I44" s="14"/>
      <c r="J44" s="11"/>
    </row>
    <row r="45" spans="2:10" x14ac:dyDescent="0.25">
      <c r="B45" s="45" t="s">
        <v>44</v>
      </c>
      <c r="C45" s="46"/>
      <c r="D45" s="47"/>
      <c r="E45" s="11"/>
      <c r="F45" s="11"/>
      <c r="G45" s="11"/>
      <c r="H45" s="14"/>
      <c r="I45" s="14"/>
      <c r="J45" s="11"/>
    </row>
    <row r="46" spans="2:10" x14ac:dyDescent="0.25">
      <c r="B46" s="5"/>
      <c r="C46" s="23" t="s">
        <v>45</v>
      </c>
      <c r="D46" s="24"/>
      <c r="E46" s="11">
        <f>E47+E48+E49+E50+E51+E52+E53+E54</f>
        <v>71522371.400000006</v>
      </c>
      <c r="F46" s="11"/>
      <c r="G46" s="11">
        <f>G47+G48+G49+G50+G51+G52+G53+G54</f>
        <v>71522371.400000006</v>
      </c>
      <c r="H46" s="14">
        <f>H47+H48+H49+H50+H51+H52+H53+H54</f>
        <v>50840063.299999997</v>
      </c>
      <c r="I46" s="14">
        <f>I47+I48+I49+I50+I51+I52+I53+I54</f>
        <v>50840063.299999997</v>
      </c>
      <c r="J46" s="11">
        <f t="shared" si="1"/>
        <v>-20682308.100000009</v>
      </c>
    </row>
    <row r="47" spans="2:10" x14ac:dyDescent="0.25">
      <c r="B47" s="5"/>
      <c r="C47" s="18"/>
      <c r="D47" s="19" t="s">
        <v>46</v>
      </c>
      <c r="E47" s="11">
        <v>36687436.399999999</v>
      </c>
      <c r="F47" s="11"/>
      <c r="G47" s="11">
        <f>E47+F47</f>
        <v>36687436.399999999</v>
      </c>
      <c r="H47" s="14">
        <v>23941041.899999999</v>
      </c>
      <c r="I47" s="14">
        <v>23941041.899999999</v>
      </c>
      <c r="J47" s="11">
        <f t="shared" si="1"/>
        <v>-12746394.5</v>
      </c>
    </row>
    <row r="48" spans="2:10" x14ac:dyDescent="0.25">
      <c r="B48" s="5"/>
      <c r="C48" s="18"/>
      <c r="D48" s="19" t="s">
        <v>47</v>
      </c>
      <c r="E48" s="11">
        <v>9857062</v>
      </c>
      <c r="F48" s="11"/>
      <c r="G48" s="11">
        <f t="shared" ref="G48:G59" si="3">E48+F48</f>
        <v>9857062</v>
      </c>
      <c r="H48" s="14">
        <v>7019436.7999999998</v>
      </c>
      <c r="I48" s="14">
        <v>7019436.7999999998</v>
      </c>
      <c r="J48" s="11">
        <f t="shared" si="1"/>
        <v>-2837625.2</v>
      </c>
    </row>
    <row r="49" spans="2:10" x14ac:dyDescent="0.25">
      <c r="B49" s="5"/>
      <c r="C49" s="18"/>
      <c r="D49" s="19" t="s">
        <v>48</v>
      </c>
      <c r="E49" s="11">
        <v>5084414.0999999996</v>
      </c>
      <c r="F49" s="11"/>
      <c r="G49" s="11">
        <f t="shared" si="3"/>
        <v>5084414.0999999996</v>
      </c>
      <c r="H49" s="14">
        <v>4789705.5999999996</v>
      </c>
      <c r="I49" s="14">
        <v>4789705.5999999996</v>
      </c>
      <c r="J49" s="11">
        <f t="shared" si="1"/>
        <v>-294708.5</v>
      </c>
    </row>
    <row r="50" spans="2:10" ht="19.2" x14ac:dyDescent="0.25">
      <c r="B50" s="5"/>
      <c r="C50" s="18"/>
      <c r="D50" s="19" t="s">
        <v>49</v>
      </c>
      <c r="E50" s="11">
        <v>10306223.300000001</v>
      </c>
      <c r="F50" s="11"/>
      <c r="G50" s="11">
        <f t="shared" si="3"/>
        <v>10306223.300000001</v>
      </c>
      <c r="H50" s="14">
        <v>7735620.9000000004</v>
      </c>
      <c r="I50" s="14">
        <v>7735620.9000000004</v>
      </c>
      <c r="J50" s="11">
        <f t="shared" si="1"/>
        <v>-2570602.4000000004</v>
      </c>
    </row>
    <row r="51" spans="2:10" x14ac:dyDescent="0.25">
      <c r="B51" s="5"/>
      <c r="C51" s="18"/>
      <c r="D51" s="19" t="s">
        <v>50</v>
      </c>
      <c r="E51" s="11">
        <v>2332937.1</v>
      </c>
      <c r="F51" s="11"/>
      <c r="G51" s="11">
        <f t="shared" si="3"/>
        <v>2332937.1</v>
      </c>
      <c r="H51" s="14">
        <v>1711996.7</v>
      </c>
      <c r="I51" s="14">
        <v>1711996.7</v>
      </c>
      <c r="J51" s="11">
        <f t="shared" si="1"/>
        <v>-620940.40000000014</v>
      </c>
    </row>
    <row r="52" spans="2:10" x14ac:dyDescent="0.25">
      <c r="B52" s="5"/>
      <c r="C52" s="18"/>
      <c r="D52" s="19" t="s">
        <v>51</v>
      </c>
      <c r="E52" s="11">
        <v>742134.7</v>
      </c>
      <c r="F52" s="11"/>
      <c r="G52" s="11">
        <f t="shared" si="3"/>
        <v>742134.7</v>
      </c>
      <c r="H52" s="14">
        <v>521316.3</v>
      </c>
      <c r="I52" s="14">
        <v>521316.3</v>
      </c>
      <c r="J52" s="11">
        <f t="shared" si="1"/>
        <v>-220818.39999999997</v>
      </c>
    </row>
    <row r="53" spans="2:10" ht="19.2" x14ac:dyDescent="0.25">
      <c r="B53" s="5"/>
      <c r="C53" s="18"/>
      <c r="D53" s="19" t="s">
        <v>52</v>
      </c>
      <c r="E53" s="11">
        <v>495942.7</v>
      </c>
      <c r="F53" s="11"/>
      <c r="G53" s="11">
        <f t="shared" si="3"/>
        <v>495942.7</v>
      </c>
      <c r="H53" s="14">
        <v>452551.7</v>
      </c>
      <c r="I53" s="14">
        <v>452551.7</v>
      </c>
      <c r="J53" s="11">
        <f t="shared" si="1"/>
        <v>-43391</v>
      </c>
    </row>
    <row r="54" spans="2:10" x14ac:dyDescent="0.25">
      <c r="B54" s="5"/>
      <c r="C54" s="18"/>
      <c r="D54" s="19" t="s">
        <v>53</v>
      </c>
      <c r="E54" s="11">
        <v>6016221.0999999996</v>
      </c>
      <c r="F54" s="11"/>
      <c r="G54" s="11">
        <f t="shared" si="3"/>
        <v>6016221.0999999996</v>
      </c>
      <c r="H54" s="14">
        <v>4668393.4000000004</v>
      </c>
      <c r="I54" s="14">
        <v>4668393.4000000004</v>
      </c>
      <c r="J54" s="11">
        <f t="shared" si="1"/>
        <v>-1347827.6999999993</v>
      </c>
    </row>
    <row r="55" spans="2:10" x14ac:dyDescent="0.25">
      <c r="B55" s="5"/>
      <c r="C55" s="23" t="s">
        <v>54</v>
      </c>
      <c r="D55" s="24"/>
      <c r="E55" s="11">
        <f>E56+E57+E58+E59</f>
        <v>21711220</v>
      </c>
      <c r="F55" s="11"/>
      <c r="G55" s="11">
        <f t="shared" si="3"/>
        <v>21711220</v>
      </c>
      <c r="H55" s="11">
        <f>H56+H57+H58+H59</f>
        <v>18549573</v>
      </c>
      <c r="I55" s="14">
        <v>18549573</v>
      </c>
      <c r="J55" s="11">
        <f t="shared" si="1"/>
        <v>-3161647</v>
      </c>
    </row>
    <row r="56" spans="2:10" x14ac:dyDescent="0.25">
      <c r="B56" s="5"/>
      <c r="C56" s="18"/>
      <c r="D56" s="19" t="s">
        <v>55</v>
      </c>
      <c r="E56" s="11">
        <v>3113011.9</v>
      </c>
      <c r="F56" s="11"/>
      <c r="G56" s="11">
        <f t="shared" si="3"/>
        <v>3113011.9</v>
      </c>
      <c r="H56" s="14">
        <v>6336339.5</v>
      </c>
      <c r="I56" s="14">
        <v>6336339.5</v>
      </c>
      <c r="J56" s="11">
        <f t="shared" si="1"/>
        <v>3223327.6</v>
      </c>
    </row>
    <row r="57" spans="2:10" x14ac:dyDescent="0.25">
      <c r="B57" s="5"/>
      <c r="C57" s="18"/>
      <c r="D57" s="19" t="s">
        <v>56</v>
      </c>
      <c r="E57" s="11"/>
      <c r="F57" s="11"/>
      <c r="G57" s="11">
        <f t="shared" si="3"/>
        <v>0</v>
      </c>
      <c r="H57" s="14"/>
      <c r="I57" s="14"/>
      <c r="J57" s="11">
        <f t="shared" si="1"/>
        <v>0</v>
      </c>
    </row>
    <row r="58" spans="2:10" x14ac:dyDescent="0.25">
      <c r="B58" s="5"/>
      <c r="C58" s="18"/>
      <c r="D58" s="19" t="s">
        <v>57</v>
      </c>
      <c r="E58" s="11"/>
      <c r="F58" s="11"/>
      <c r="G58" s="11">
        <f t="shared" si="3"/>
        <v>0</v>
      </c>
      <c r="H58" s="14"/>
      <c r="I58" s="14"/>
      <c r="J58" s="11">
        <f t="shared" si="1"/>
        <v>0</v>
      </c>
    </row>
    <row r="59" spans="2:10" x14ac:dyDescent="0.25">
      <c r="B59" s="5"/>
      <c r="C59" s="18"/>
      <c r="D59" s="19" t="s">
        <v>58</v>
      </c>
      <c r="E59" s="11">
        <f>26711220-E56-E37</f>
        <v>18598208.100000001</v>
      </c>
      <c r="F59" s="11"/>
      <c r="G59" s="11">
        <f t="shared" si="3"/>
        <v>18598208.100000001</v>
      </c>
      <c r="H59" s="14">
        <v>12213233.5</v>
      </c>
      <c r="I59" s="14">
        <v>12213233.5</v>
      </c>
      <c r="J59" s="11">
        <f t="shared" si="1"/>
        <v>-6384974.6000000015</v>
      </c>
    </row>
    <row r="60" spans="2:10" x14ac:dyDescent="0.25">
      <c r="B60" s="5"/>
      <c r="C60" s="23" t="s">
        <v>59</v>
      </c>
      <c r="D60" s="24"/>
      <c r="E60" s="11">
        <f>E61+E62</f>
        <v>0</v>
      </c>
      <c r="F60" s="11"/>
      <c r="G60" s="11">
        <f>G61+G62</f>
        <v>0</v>
      </c>
      <c r="H60" s="14"/>
      <c r="I60" s="14"/>
      <c r="J60" s="11">
        <f t="shared" si="1"/>
        <v>0</v>
      </c>
    </row>
    <row r="61" spans="2:10" ht="19.2" x14ac:dyDescent="0.25">
      <c r="B61" s="5"/>
      <c r="C61" s="18"/>
      <c r="D61" s="19" t="s">
        <v>60</v>
      </c>
      <c r="E61" s="11"/>
      <c r="F61" s="11"/>
      <c r="G61" s="11"/>
      <c r="H61" s="14"/>
      <c r="I61" s="14"/>
      <c r="J61" s="11">
        <f t="shared" si="1"/>
        <v>0</v>
      </c>
    </row>
    <row r="62" spans="2:10" x14ac:dyDescent="0.25">
      <c r="B62" s="5"/>
      <c r="C62" s="18"/>
      <c r="D62" s="19" t="s">
        <v>61</v>
      </c>
      <c r="E62" s="11"/>
      <c r="F62" s="11"/>
      <c r="G62" s="11"/>
      <c r="H62" s="14"/>
      <c r="I62" s="14"/>
      <c r="J62" s="11">
        <f t="shared" si="1"/>
        <v>0</v>
      </c>
    </row>
    <row r="63" spans="2:10" x14ac:dyDescent="0.25">
      <c r="B63" s="5"/>
      <c r="C63" s="23" t="s">
        <v>62</v>
      </c>
      <c r="D63" s="24"/>
      <c r="E63" s="11"/>
      <c r="F63" s="11"/>
      <c r="G63" s="11"/>
      <c r="H63" s="14"/>
      <c r="I63" s="14"/>
      <c r="J63" s="11">
        <f t="shared" si="1"/>
        <v>0</v>
      </c>
    </row>
    <row r="64" spans="2:10" x14ac:dyDescent="0.25">
      <c r="B64" s="5"/>
      <c r="C64" s="23" t="s">
        <v>63</v>
      </c>
      <c r="D64" s="24"/>
      <c r="E64" s="11"/>
      <c r="F64" s="11"/>
      <c r="G64" s="11"/>
      <c r="H64" s="11"/>
      <c r="I64" s="11"/>
      <c r="J64" s="11">
        <f t="shared" si="1"/>
        <v>0</v>
      </c>
    </row>
    <row r="65" spans="2:10" ht="8.1" customHeight="1" x14ac:dyDescent="0.25">
      <c r="B65" s="6"/>
      <c r="C65" s="50"/>
      <c r="D65" s="51"/>
      <c r="E65" s="11"/>
      <c r="F65" s="11"/>
      <c r="G65" s="11"/>
      <c r="H65" s="11"/>
      <c r="I65" s="11"/>
      <c r="J65" s="11"/>
    </row>
    <row r="66" spans="2:10" s="2" customFormat="1" x14ac:dyDescent="0.25">
      <c r="B66" s="45" t="s">
        <v>64</v>
      </c>
      <c r="C66" s="46"/>
      <c r="D66" s="47"/>
      <c r="E66" s="13">
        <f>E46+E55+E60+E63+E64</f>
        <v>93233591.400000006</v>
      </c>
      <c r="F66" s="13"/>
      <c r="G66" s="13">
        <f>G46+G55+G60+G63+G64</f>
        <v>93233591.400000006</v>
      </c>
      <c r="H66" s="13">
        <f>H46+H55+H60+H63+H64</f>
        <v>69389636.299999997</v>
      </c>
      <c r="I66" s="13">
        <f>I46+I55+I60+I63+I64</f>
        <v>69389636.299999997</v>
      </c>
      <c r="J66" s="13">
        <f>I66-E66</f>
        <v>-23843955.100000009</v>
      </c>
    </row>
    <row r="67" spans="2:10" ht="8.1" customHeight="1" x14ac:dyDescent="0.25">
      <c r="B67" s="6"/>
      <c r="C67" s="50"/>
      <c r="D67" s="51"/>
      <c r="E67" s="11"/>
      <c r="F67" s="11"/>
      <c r="G67" s="11"/>
      <c r="H67" s="11"/>
      <c r="I67" s="11"/>
      <c r="J67" s="11">
        <f t="shared" si="1"/>
        <v>0</v>
      </c>
    </row>
    <row r="68" spans="2:10" s="2" customFormat="1" x14ac:dyDescent="0.25">
      <c r="B68" s="45" t="s">
        <v>65</v>
      </c>
      <c r="C68" s="46"/>
      <c r="D68" s="47"/>
      <c r="E68" s="13">
        <f>E69</f>
        <v>9907367.9000000004</v>
      </c>
      <c r="F68" s="13"/>
      <c r="G68" s="13">
        <f>G69</f>
        <v>9907367.9000000004</v>
      </c>
      <c r="H68" s="13">
        <f>H69</f>
        <v>903330.5</v>
      </c>
      <c r="I68" s="13">
        <f>I69</f>
        <v>903330.5</v>
      </c>
      <c r="J68" s="13">
        <f t="shared" si="1"/>
        <v>-9004037.4000000004</v>
      </c>
    </row>
    <row r="69" spans="2:10" x14ac:dyDescent="0.25">
      <c r="B69" s="5"/>
      <c r="C69" s="23" t="s">
        <v>66</v>
      </c>
      <c r="D69" s="24"/>
      <c r="E69" s="11">
        <v>9907367.9000000004</v>
      </c>
      <c r="F69" s="11"/>
      <c r="G69" s="11">
        <f>+E69+F69</f>
        <v>9907367.9000000004</v>
      </c>
      <c r="H69" s="11">
        <v>903330.5</v>
      </c>
      <c r="I69" s="14">
        <v>903330.5</v>
      </c>
      <c r="J69" s="11">
        <f t="shared" si="1"/>
        <v>-9004037.4000000004</v>
      </c>
    </row>
    <row r="70" spans="2:10" ht="8.1" customHeight="1" x14ac:dyDescent="0.25">
      <c r="B70" s="6"/>
      <c r="C70" s="50"/>
      <c r="D70" s="51"/>
      <c r="E70" s="11"/>
      <c r="F70" s="11"/>
      <c r="G70" s="11"/>
      <c r="H70" s="11"/>
      <c r="I70" s="11"/>
      <c r="J70" s="11">
        <f t="shared" si="1"/>
        <v>0</v>
      </c>
    </row>
    <row r="71" spans="2:10" s="2" customFormat="1" x14ac:dyDescent="0.25">
      <c r="B71" s="45" t="s">
        <v>67</v>
      </c>
      <c r="C71" s="46"/>
      <c r="D71" s="47"/>
      <c r="E71" s="20">
        <f>+E42+E66+E68</f>
        <v>246649964.30000001</v>
      </c>
      <c r="F71" s="13"/>
      <c r="G71" s="13">
        <f>G42+G66+G68</f>
        <v>246649964.30000001</v>
      </c>
      <c r="H71" s="13">
        <f>H42+H66+H68</f>
        <v>187652794.19999999</v>
      </c>
      <c r="I71" s="13">
        <f>I42+I66+I68</f>
        <v>187652794.19999999</v>
      </c>
      <c r="J71" s="13">
        <f>I71-E71</f>
        <v>-58997170.100000024</v>
      </c>
    </row>
    <row r="72" spans="2:10" ht="8.1" customHeight="1" x14ac:dyDescent="0.25">
      <c r="B72" s="6"/>
      <c r="C72" s="50"/>
      <c r="D72" s="51"/>
      <c r="E72" s="11"/>
      <c r="F72" s="11"/>
      <c r="G72" s="11"/>
      <c r="H72" s="11"/>
      <c r="I72" s="11"/>
      <c r="J72" s="11"/>
    </row>
    <row r="73" spans="2:10" x14ac:dyDescent="0.25">
      <c r="B73" s="5"/>
      <c r="C73" s="46" t="s">
        <v>68</v>
      </c>
      <c r="D73" s="47"/>
      <c r="E73" s="11"/>
      <c r="F73" s="11"/>
      <c r="G73" s="11"/>
      <c r="H73" s="11"/>
      <c r="I73" s="11"/>
      <c r="J73" s="11"/>
    </row>
    <row r="74" spans="2:10" ht="18.75" customHeight="1" x14ac:dyDescent="0.25">
      <c r="B74" s="5"/>
      <c r="C74" s="49" t="s">
        <v>69</v>
      </c>
      <c r="D74" s="54"/>
      <c r="E74" s="11">
        <v>9907367.9000000004</v>
      </c>
      <c r="F74" s="11"/>
      <c r="G74" s="11">
        <f>+E74+F74</f>
        <v>9907367.9000000004</v>
      </c>
      <c r="H74" s="11">
        <v>903330.5</v>
      </c>
      <c r="I74" s="14">
        <v>903330.5</v>
      </c>
      <c r="J74" s="13">
        <f>I74-E74</f>
        <v>-9004037.4000000004</v>
      </c>
    </row>
    <row r="75" spans="2:10" ht="18.75" customHeight="1" x14ac:dyDescent="0.25">
      <c r="B75" s="5"/>
      <c r="C75" s="49" t="s">
        <v>70</v>
      </c>
      <c r="D75" s="54"/>
      <c r="E75" s="11"/>
      <c r="F75" s="11"/>
      <c r="G75" s="11"/>
      <c r="H75" s="11"/>
      <c r="I75" s="11"/>
      <c r="J75" s="11"/>
    </row>
    <row r="76" spans="2:10" x14ac:dyDescent="0.25">
      <c r="B76" s="21"/>
      <c r="C76" s="52" t="s">
        <v>71</v>
      </c>
      <c r="D76" s="53"/>
      <c r="E76" s="12">
        <f>E74+E75</f>
        <v>9907367.9000000004</v>
      </c>
      <c r="F76" s="12"/>
      <c r="G76" s="12">
        <f>G74+G75</f>
        <v>9907367.9000000004</v>
      </c>
      <c r="H76" s="12">
        <f>H74+H75</f>
        <v>903330.5</v>
      </c>
      <c r="I76" s="12">
        <f>I74+I75</f>
        <v>903330.5</v>
      </c>
      <c r="J76" s="22">
        <f>I76-E76</f>
        <v>-9004037.4000000004</v>
      </c>
    </row>
    <row r="77" spans="2:10" ht="8.1" customHeight="1" x14ac:dyDescent="0.25"/>
    <row r="78" spans="2:10" hidden="1" x14ac:dyDescent="0.25"/>
    <row r="79" spans="2:10" hidden="1" x14ac:dyDescent="0.25">
      <c r="C79" s="1"/>
      <c r="D79" s="1"/>
    </row>
    <row r="80" spans="2:10" x14ac:dyDescent="0.25"/>
    <row r="81" x14ac:dyDescent="0.25"/>
  </sheetData>
  <mergeCells count="42">
    <mergeCell ref="C76:D76"/>
    <mergeCell ref="C70:D70"/>
    <mergeCell ref="B71:D71"/>
    <mergeCell ref="C72:D72"/>
    <mergeCell ref="C73:D73"/>
    <mergeCell ref="C74:D74"/>
    <mergeCell ref="C75:D75"/>
    <mergeCell ref="C69:D69"/>
    <mergeCell ref="B43:D43"/>
    <mergeCell ref="B45:D45"/>
    <mergeCell ref="C46:D46"/>
    <mergeCell ref="C55:D55"/>
    <mergeCell ref="C60:D60"/>
    <mergeCell ref="C63:D63"/>
    <mergeCell ref="C64:D64"/>
    <mergeCell ref="C65:D65"/>
    <mergeCell ref="B66:D66"/>
    <mergeCell ref="C67:D67"/>
    <mergeCell ref="B68:D68"/>
    <mergeCell ref="B42:D42"/>
    <mergeCell ref="C11:D11"/>
    <mergeCell ref="C12:D12"/>
    <mergeCell ref="C13:D13"/>
    <mergeCell ref="C14:D14"/>
    <mergeCell ref="C15:D15"/>
    <mergeCell ref="C16:D16"/>
    <mergeCell ref="C17:D17"/>
    <mergeCell ref="C29:D29"/>
    <mergeCell ref="C35:D35"/>
    <mergeCell ref="C36:D36"/>
    <mergeCell ref="C38:D38"/>
    <mergeCell ref="C10:D10"/>
    <mergeCell ref="B1:J1"/>
    <mergeCell ref="B2:J2"/>
    <mergeCell ref="B3:J3"/>
    <mergeCell ref="B4:J4"/>
    <mergeCell ref="B5:J5"/>
    <mergeCell ref="B6:D7"/>
    <mergeCell ref="E6:I6"/>
    <mergeCell ref="J6:J7"/>
    <mergeCell ref="B8:D8"/>
    <mergeCell ref="B9:D9"/>
  </mergeCells>
  <printOptions horizontalCentered="1"/>
  <pageMargins left="0.11811023622047245" right="0.11811023622047245" top="0.35433070866141736" bottom="0.35433070866141736" header="0.31496062992125984" footer="0.31496062992125984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30-09-2018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PERSONAL</cp:lastModifiedBy>
  <cp:revision/>
  <cp:lastPrinted>2018-10-25T18:50:40Z</cp:lastPrinted>
  <dcterms:created xsi:type="dcterms:W3CDTF">2016-10-11T17:36:10Z</dcterms:created>
  <dcterms:modified xsi:type="dcterms:W3CDTF">2018-11-06T00:50:29Z</dcterms:modified>
</cp:coreProperties>
</file>