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xr:revisionPtr revIDLastSave="0" documentId="13_ncr:1_{E4C2E830-7DB7-427F-A034-883F55E585A2}" xr6:coauthVersionLast="45" xr6:coauthVersionMax="45" xr10:uidLastSave="{00000000-0000-0000-0000-000000000000}"/>
  <bookViews>
    <workbookView xWindow="-120" yWindow="-120" windowWidth="20730" windowHeight="11160" tabRatio="755" xr2:uid="{00000000-000D-0000-FFFF-FFFF00000000}"/>
  </bookViews>
  <sheets>
    <sheet name="2do. trim 2020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3" i="13" l="1"/>
  <c r="F56" i="13"/>
  <c r="F58" i="13" s="1"/>
  <c r="F53" i="13"/>
  <c r="F46" i="13"/>
  <c r="L37" i="13"/>
  <c r="L36" i="13"/>
  <c r="L35" i="13"/>
  <c r="L34" i="13"/>
  <c r="L33" i="13"/>
  <c r="L32" i="13"/>
  <c r="L31" i="13"/>
  <c r="L30" i="13"/>
  <c r="L27" i="13"/>
  <c r="L26" i="13"/>
  <c r="L25" i="13"/>
  <c r="L24" i="13"/>
  <c r="L23" i="13"/>
  <c r="L22" i="13"/>
  <c r="L21" i="13"/>
  <c r="L17" i="13"/>
  <c r="J16" i="13"/>
  <c r="L15" i="13"/>
  <c r="J12" i="13"/>
  <c r="L11" i="13"/>
  <c r="L10" i="13"/>
  <c r="G56" i="13" l="1"/>
  <c r="G58" i="13" s="1"/>
</calcChain>
</file>

<file path=xl/sharedStrings.xml><?xml version="1.0" encoding="utf-8"?>
<sst xmlns="http://schemas.openxmlformats.org/spreadsheetml/2006/main" count="236" uniqueCount="76">
  <si>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</si>
  <si>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</si>
  <si>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</si>
  <si>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</si>
  <si>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</si>
  <si>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</si>
  <si>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</si>
  <si>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</si>
  <si>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</si>
  <si>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</si>
  <si>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</si>
  <si>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</si>
  <si>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</si>
  <si>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</si>
  <si>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TIIE + 0.37</t>
  </si>
  <si>
    <t>19 años</t>
  </si>
  <si>
    <t xml:space="preserve"> Fija 8.00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</si>
  <si>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</si>
  <si>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</si>
  <si>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</si>
  <si>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</si>
  <si>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</si>
  <si>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</si>
  <si>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</si>
  <si>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</si>
  <si>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Fondo con que se Paga</t>
  </si>
  <si>
    <t>Fondo que garantiza</t>
  </si>
  <si>
    <t xml:space="preserve">(-)   Amortización  1   </t>
  </si>
  <si>
    <t xml:space="preserve">Importe Pagado  1 </t>
  </si>
  <si>
    <t>(+)  Contratacion   1</t>
  </si>
  <si>
    <t>TIIE +4</t>
  </si>
  <si>
    <t>FRAPIMEX</t>
  </si>
  <si>
    <t>CONSTRUCCIONES Y SEÑALAMIENTO</t>
  </si>
  <si>
    <t>( Cifras Preliminares)</t>
  </si>
  <si>
    <t>PARTC.</t>
  </si>
  <si>
    <t xml:space="preserve">PARTIC.  </t>
  </si>
  <si>
    <t>Obras que producen Beneficio a la Población</t>
  </si>
  <si>
    <t>(-)   Valor Nominal del Bono Cupon Cero</t>
  </si>
  <si>
    <t>(Miles de Pesos)</t>
  </si>
  <si>
    <t>21 años</t>
  </si>
  <si>
    <t>TIIE + 0.45pp</t>
  </si>
  <si>
    <t>BANCOMER 004</t>
  </si>
  <si>
    <t>BANCOMER 005</t>
  </si>
  <si>
    <t>BANCOMER 008</t>
  </si>
  <si>
    <t>TIIE + 0.35pp</t>
  </si>
  <si>
    <t>TIIE + 0.38pp</t>
  </si>
  <si>
    <t>SANTANDER 006</t>
  </si>
  <si>
    <t>TIIE + 1.70pp</t>
  </si>
  <si>
    <t>SANTANDER 016 - 025</t>
  </si>
  <si>
    <t>BANORTE  003</t>
  </si>
  <si>
    <t>18 años</t>
  </si>
  <si>
    <t>BANORTE  015</t>
  </si>
  <si>
    <t>TIIE + 0.40.pp</t>
  </si>
  <si>
    <t>BANOBRAS 001</t>
  </si>
  <si>
    <t>TIIE + 0.47.pp</t>
  </si>
  <si>
    <t>BANOBRAS 002</t>
  </si>
  <si>
    <t>BANOBRAS (PROFISE)  010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</si>
  <si>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</si>
  <si>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</si>
  <si>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</si>
  <si>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</si>
  <si>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</si>
  <si>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</si>
  <si>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</si>
  <si>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</si>
  <si>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BANOBRAS (FONREC)  014</t>
  </si>
  <si>
    <t>26 MESES</t>
  </si>
  <si>
    <t xml:space="preserve">BANCOMER </t>
  </si>
  <si>
    <t>1 año</t>
  </si>
  <si>
    <t>Importe Total Saldo al 31 de Diciembre de 2019</t>
  </si>
  <si>
    <t>SCOTIABANK</t>
  </si>
  <si>
    <t>Deuda Pública Bruta Total al 31 de Diciembre de 2019</t>
  </si>
  <si>
    <t>Del 01 de Enero al 30 de Junio de 2020</t>
  </si>
  <si>
    <t>SANTANDER 39</t>
  </si>
  <si>
    <t>(+)  Contratacion   2</t>
  </si>
  <si>
    <t xml:space="preserve">(-)   Amortización  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</si>
</sst>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0"/>
    <numFmt numFmtId="165" formatCode="0.000"/>
    <numFmt numFmtId="166" formatCode="0.0"/>
    <numFmt numFmtId="167" formatCode="#,###.0,"/>
    <numFmt numFmtId="168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Frutiger LT Std 45 Light"/>
      <family val="2"/>
    </font>
    <font>
      <b/>
      <sz val="10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8"/>
      <color theme="1"/>
      <name val="Frutiger LT Std 45 Light"/>
      <family val="2"/>
    </font>
    <font>
      <sz val="11"/>
      <color theme="1"/>
      <name val="Frutiger LT Std 45 Light"/>
      <family val="2"/>
    </font>
    <font>
      <vertAlign val="superscript"/>
      <sz val="11"/>
      <color theme="1"/>
      <name val="Frutiger LT Std 45 Light"/>
      <family val="2"/>
    </font>
    <font>
      <sz val="10"/>
      <color theme="1"/>
      <name val="Frutiger LT Std 45 Light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4" fontId="0" fillId="0" borderId="0" xfId="0" applyNumberFormat="1"/>
    <xf numFmtId="0" fontId="0" fillId="0" borderId="0" xfId="0" applyAlignment="1"/>
    <xf numFmtId="164" fontId="0" fillId="0" borderId="0" xfId="0" applyNumberFormat="1"/>
    <xf numFmtId="165" fontId="0" fillId="0" borderId="0" xfId="0" applyNumberFormat="1"/>
    <xf numFmtId="0" fontId="5" fillId="0" borderId="1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4" fontId="7" fillId="0" borderId="0" xfId="0" applyNumberFormat="1" applyFont="1"/>
    <xf numFmtId="4" fontId="7" fillId="0" borderId="0" xfId="0" applyNumberFormat="1" applyFont="1" applyAlignment="1"/>
    <xf numFmtId="0" fontId="7" fillId="0" borderId="0" xfId="0" applyFont="1" applyAlignment="1"/>
    <xf numFmtId="0" fontId="5" fillId="0" borderId="0" xfId="0" applyFont="1"/>
    <xf numFmtId="4" fontId="9" fillId="0" borderId="0" xfId="0" applyNumberFormat="1" applyFont="1"/>
    <xf numFmtId="0" fontId="9" fillId="0" borderId="0" xfId="0" applyFont="1"/>
    <xf numFmtId="4" fontId="9" fillId="0" borderId="0" xfId="0" applyNumberFormat="1" applyFont="1" applyAlignment="1"/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4" xfId="0" applyFont="1" applyBorder="1"/>
    <xf numFmtId="0" fontId="5" fillId="0" borderId="1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4" fontId="6" fillId="0" borderId="0" xfId="0" applyNumberFormat="1" applyFont="1" applyAlignment="1"/>
    <xf numFmtId="0" fontId="5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/>
    <xf numFmtId="4" fontId="6" fillId="0" borderId="11" xfId="0" applyNumberFormat="1" applyFont="1" applyBorder="1"/>
    <xf numFmtId="4" fontId="6" fillId="0" borderId="0" xfId="0" applyNumberFormat="1" applyFont="1"/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/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" fontId="6" fillId="0" borderId="0" xfId="0" applyNumberFormat="1" applyFont="1" applyBorder="1"/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1" xfId="0" applyFont="1" applyBorder="1" applyAlignment="1"/>
    <xf numFmtId="0" fontId="6" fillId="0" borderId="11" xfId="0" applyFont="1" applyBorder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4" fontId="4" fillId="0" borderId="0" xfId="0" applyNumberFormat="1" applyFont="1" applyBorder="1"/>
    <xf numFmtId="167" fontId="6" fillId="0" borderId="1" xfId="0" applyNumberFormat="1" applyFont="1" applyBorder="1"/>
    <xf numFmtId="167" fontId="0" fillId="0" borderId="0" xfId="0" applyNumberFormat="1"/>
    <xf numFmtId="168" fontId="4" fillId="0" borderId="1" xfId="0" applyNumberFormat="1" applyFont="1" applyBorder="1"/>
    <xf numFmtId="168" fontId="6" fillId="0" borderId="1" xfId="0" applyNumberFormat="1" applyFont="1" applyBorder="1"/>
    <xf numFmtId="168" fontId="6" fillId="0" borderId="0" xfId="0" applyNumberFormat="1" applyFont="1"/>
    <xf numFmtId="168" fontId="6" fillId="0" borderId="1" xfId="1" applyNumberFormat="1" applyFont="1" applyBorder="1"/>
    <xf numFmtId="168" fontId="6" fillId="0" borderId="14" xfId="0" applyNumberFormat="1" applyFont="1" applyBorder="1"/>
    <xf numFmtId="168" fontId="6" fillId="0" borderId="1" xfId="0" applyNumberFormat="1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center" vertical="top"/>
    </xf>
    <xf numFmtId="4" fontId="10" fillId="0" borderId="0" xfId="0" applyNumberFormat="1" applyFont="1"/>
    <xf numFmtId="0" fontId="10" fillId="0" borderId="0" xfId="0" applyFont="1"/>
    <xf numFmtId="4" fontId="5" fillId="0" borderId="0" xfId="0" applyNumberFormat="1" applyFont="1"/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91"/>
  <sheetViews>
    <sheetView tabSelected="1" workbookViewId="0">
      <selection activeCell="I67" sqref="I67"/>
    </sheetView>
  </sheetViews>
  <sheetFormatPr baseColWidth="10" defaultRowHeight="15"/>
  <cols>
    <col min="1" max="1" width="1.140625" customWidth="1"/>
    <col min="2" max="2" width="15.28515625" customWidth="1"/>
    <col min="3" max="3" width="9.7109375" customWidth="1"/>
    <col min="4" max="4" width="10.28515625" customWidth="1"/>
    <col min="5" max="5" width="36.42578125" customWidth="1"/>
    <col min="6" max="6" width="24.42578125" customWidth="1"/>
    <col min="7" max="7" width="18.28515625" customWidth="1"/>
    <col min="8" max="8" width="10.85546875" customWidth="1"/>
    <col min="9" max="9" width="9.5703125" customWidth="1"/>
    <col min="10" max="10" width="16.7109375" style="2" customWidth="1"/>
    <col min="11" max="11" width="10.5703125" style="2" customWidth="1"/>
    <col min="12" max="12" width="9.85546875" customWidth="1"/>
    <col min="13" max="13" width="4" customWidth="1"/>
    <col min="14" max="14" width="18.140625" customWidth="1"/>
    <col min="15" max="15" width="11.5703125" bestFit="1" customWidth="1"/>
  </cols>
  <sheetData>
    <row r="1" spans="2:15" ht="9" customHeight="1"/>
    <row r="2" spans="2:15" ht="15.75">
      <c r="B2" s="72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2:15">
      <c r="B3" s="75" t="s">
        <v>1</v>
      </c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2:15">
      <c r="B4" s="75" t="s">
        <v>72</v>
      </c>
      <c r="C4" s="76"/>
      <c r="D4" s="76"/>
      <c r="E4" s="76"/>
      <c r="F4" s="76"/>
      <c r="G4" s="76"/>
      <c r="H4" s="76"/>
      <c r="I4" s="76"/>
      <c r="J4" s="76"/>
      <c r="K4" s="76"/>
      <c r="L4" s="77"/>
    </row>
    <row r="5" spans="2:15" ht="12" customHeight="1">
      <c r="B5" s="78" t="s">
        <v>38</v>
      </c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2:15" ht="15.75" customHeight="1">
      <c r="B6" s="81" t="s">
        <v>33</v>
      </c>
      <c r="C6" s="82"/>
      <c r="D6" s="82"/>
      <c r="E6" s="82"/>
      <c r="F6" s="82"/>
      <c r="G6" s="82"/>
      <c r="H6" s="82"/>
      <c r="I6" s="82"/>
      <c r="J6" s="82"/>
      <c r="K6" s="82"/>
      <c r="L6" s="83"/>
    </row>
    <row r="7" spans="2:15">
      <c r="B7" s="84" t="s">
        <v>2</v>
      </c>
      <c r="C7" s="62" t="s">
        <v>3</v>
      </c>
      <c r="D7" s="62" t="s">
        <v>4</v>
      </c>
      <c r="E7" s="84" t="s">
        <v>5</v>
      </c>
      <c r="F7" s="62" t="s">
        <v>6</v>
      </c>
      <c r="G7" s="62" t="s">
        <v>69</v>
      </c>
      <c r="H7" s="5"/>
      <c r="I7" s="5"/>
      <c r="J7" s="63" t="s">
        <v>7</v>
      </c>
      <c r="K7" s="64"/>
      <c r="L7" s="65"/>
    </row>
    <row r="8" spans="2:15" ht="24">
      <c r="B8" s="85"/>
      <c r="C8" s="62"/>
      <c r="D8" s="62"/>
      <c r="E8" s="85"/>
      <c r="F8" s="62"/>
      <c r="G8" s="62"/>
      <c r="H8" s="66" t="s">
        <v>26</v>
      </c>
      <c r="I8" s="67" t="s">
        <v>8</v>
      </c>
      <c r="J8" s="68" t="s">
        <v>28</v>
      </c>
      <c r="K8" s="70" t="s">
        <v>25</v>
      </c>
      <c r="L8" s="6" t="s">
        <v>9</v>
      </c>
    </row>
    <row r="9" spans="2:15">
      <c r="B9" s="86"/>
      <c r="C9" s="62"/>
      <c r="D9" s="62"/>
      <c r="E9" s="86"/>
      <c r="F9" s="62"/>
      <c r="G9" s="62"/>
      <c r="H9" s="66"/>
      <c r="I9" s="67"/>
      <c r="J9" s="69"/>
      <c r="K9" s="71"/>
      <c r="L9" s="7" t="s">
        <v>10</v>
      </c>
    </row>
    <row r="10" spans="2:15" ht="19.5" customHeight="1">
      <c r="B10" s="24" t="s">
        <v>11</v>
      </c>
      <c r="C10" s="24" t="s">
        <v>39</v>
      </c>
      <c r="D10" s="61" t="s">
        <v>40</v>
      </c>
      <c r="E10" s="24" t="s">
        <v>36</v>
      </c>
      <c r="F10" s="25" t="s">
        <v>41</v>
      </c>
      <c r="G10" s="49">
        <v>798527200</v>
      </c>
      <c r="H10" s="29" t="s">
        <v>34</v>
      </c>
      <c r="I10" s="26">
        <v>1</v>
      </c>
      <c r="J10" s="49">
        <v>417600</v>
      </c>
      <c r="K10" s="29" t="s">
        <v>34</v>
      </c>
      <c r="L10" s="27">
        <f>J10/G10</f>
        <v>5.229627744677952E-4</v>
      </c>
      <c r="N10" s="50"/>
      <c r="O10" s="4"/>
    </row>
    <row r="11" spans="2:15" ht="19.5" customHeight="1">
      <c r="B11" s="24" t="s">
        <v>11</v>
      </c>
      <c r="C11" s="24" t="s">
        <v>39</v>
      </c>
      <c r="D11" s="61" t="s">
        <v>44</v>
      </c>
      <c r="E11" s="24" t="s">
        <v>36</v>
      </c>
      <c r="F11" s="25" t="s">
        <v>42</v>
      </c>
      <c r="G11" s="49">
        <v>8484351500</v>
      </c>
      <c r="H11" s="29" t="s">
        <v>34</v>
      </c>
      <c r="I11" s="26">
        <v>1</v>
      </c>
      <c r="J11" s="49">
        <v>4437000</v>
      </c>
      <c r="K11" s="29" t="s">
        <v>34</v>
      </c>
      <c r="L11" s="27">
        <f t="shared" ref="L11:L37" si="0">J11/G11*100</f>
        <v>5.2296277446779518E-2</v>
      </c>
      <c r="N11" s="1"/>
      <c r="O11" s="4"/>
    </row>
    <row r="12" spans="2:15" ht="19.5" customHeight="1">
      <c r="B12" s="24" t="s">
        <v>11</v>
      </c>
      <c r="C12" s="24" t="s">
        <v>12</v>
      </c>
      <c r="D12" s="61" t="s">
        <v>45</v>
      </c>
      <c r="E12" s="24" t="s">
        <v>36</v>
      </c>
      <c r="F12" s="25" t="s">
        <v>43</v>
      </c>
      <c r="G12" s="49">
        <v>832986442.97000003</v>
      </c>
      <c r="H12" s="29" t="s">
        <v>34</v>
      </c>
      <c r="I12" s="26">
        <v>1</v>
      </c>
      <c r="J12" s="49">
        <f>443250.21+371061.57+167137.93+234936.03+281161.9+298190.2+412684.83+142061.94+699295.86+49307.05+487639.38</f>
        <v>3586726.8999999994</v>
      </c>
      <c r="K12" s="29" t="s">
        <v>34</v>
      </c>
      <c r="L12" s="27">
        <v>0</v>
      </c>
      <c r="N12" s="1"/>
      <c r="O12" s="4"/>
    </row>
    <row r="13" spans="2:15" ht="19.5" customHeight="1">
      <c r="B13" s="24" t="s">
        <v>11</v>
      </c>
      <c r="C13" s="61" t="s">
        <v>68</v>
      </c>
      <c r="D13" s="61" t="s">
        <v>44</v>
      </c>
      <c r="E13" s="24" t="s">
        <v>36</v>
      </c>
      <c r="F13" s="25" t="s">
        <v>67</v>
      </c>
      <c r="G13" s="49">
        <v>750000000</v>
      </c>
      <c r="H13" s="29" t="s">
        <v>34</v>
      </c>
      <c r="I13" s="26">
        <v>1</v>
      </c>
      <c r="J13" s="49"/>
      <c r="K13" s="29" t="s">
        <v>34</v>
      </c>
      <c r="L13" s="27">
        <v>0</v>
      </c>
      <c r="N13" s="1"/>
      <c r="O13" s="4"/>
    </row>
    <row r="14" spans="2:15" ht="19.5" customHeight="1">
      <c r="B14" s="24" t="s">
        <v>11</v>
      </c>
      <c r="C14" s="24" t="s">
        <v>12</v>
      </c>
      <c r="D14" s="61" t="s">
        <v>44</v>
      </c>
      <c r="E14" s="24" t="s">
        <v>36</v>
      </c>
      <c r="F14" s="25" t="s">
        <v>46</v>
      </c>
      <c r="G14" s="49">
        <v>2974125000</v>
      </c>
      <c r="H14" s="29" t="s">
        <v>34</v>
      </c>
      <c r="I14" s="26">
        <v>1</v>
      </c>
      <c r="J14" s="49">
        <v>6876000</v>
      </c>
      <c r="K14" s="29" t="s">
        <v>34</v>
      </c>
      <c r="L14" s="27">
        <v>0</v>
      </c>
      <c r="N14" s="1"/>
      <c r="O14" s="4"/>
    </row>
    <row r="15" spans="2:15" ht="19.5" customHeight="1">
      <c r="B15" s="24" t="s">
        <v>11</v>
      </c>
      <c r="C15" s="24" t="s">
        <v>15</v>
      </c>
      <c r="D15" s="61" t="s">
        <v>47</v>
      </c>
      <c r="E15" s="24" t="s">
        <v>36</v>
      </c>
      <c r="F15" s="25" t="s">
        <v>48</v>
      </c>
      <c r="G15" s="49">
        <v>499939594.89999998</v>
      </c>
      <c r="H15" s="29" t="s">
        <v>34</v>
      </c>
      <c r="I15" s="26">
        <v>1</v>
      </c>
      <c r="J15" s="49">
        <v>24948047.800000001</v>
      </c>
      <c r="K15" s="29" t="s">
        <v>34</v>
      </c>
      <c r="L15" s="27">
        <f t="shared" si="0"/>
        <v>4.990212428561537</v>
      </c>
      <c r="N15" s="1"/>
      <c r="O15" s="4"/>
    </row>
    <row r="16" spans="2:15" ht="19.5" customHeight="1">
      <c r="B16" s="24" t="s">
        <v>11</v>
      </c>
      <c r="C16" s="24" t="s">
        <v>12</v>
      </c>
      <c r="D16" s="61" t="s">
        <v>44</v>
      </c>
      <c r="E16" s="24" t="s">
        <v>36</v>
      </c>
      <c r="F16" s="25" t="s">
        <v>73</v>
      </c>
      <c r="G16" s="49">
        <v>0</v>
      </c>
      <c r="H16" s="29" t="s">
        <v>34</v>
      </c>
      <c r="I16" s="26">
        <v>1</v>
      </c>
      <c r="J16" s="49">
        <f>238558.5+104731.22</f>
        <v>343289.72</v>
      </c>
      <c r="K16" s="29" t="s">
        <v>34</v>
      </c>
      <c r="L16" s="27">
        <v>0</v>
      </c>
      <c r="N16" s="1"/>
      <c r="O16" s="4"/>
    </row>
    <row r="17" spans="2:16" ht="19.5" customHeight="1">
      <c r="B17" s="24" t="s">
        <v>11</v>
      </c>
      <c r="C17" s="24" t="s">
        <v>12</v>
      </c>
      <c r="D17" s="61" t="s">
        <v>14</v>
      </c>
      <c r="E17" s="24" t="s">
        <v>36</v>
      </c>
      <c r="F17" s="25" t="s">
        <v>49</v>
      </c>
      <c r="G17" s="49">
        <v>13284425000</v>
      </c>
      <c r="H17" s="29" t="s">
        <v>34</v>
      </c>
      <c r="I17" s="26">
        <v>1</v>
      </c>
      <c r="J17" s="49">
        <v>30712800</v>
      </c>
      <c r="K17" s="29" t="s">
        <v>34</v>
      </c>
      <c r="L17" s="27">
        <f t="shared" si="0"/>
        <v>0.23119404866977683</v>
      </c>
      <c r="N17" s="1"/>
      <c r="O17" s="4"/>
    </row>
    <row r="18" spans="2:16" ht="19.5" customHeight="1">
      <c r="B18" s="24" t="s">
        <v>11</v>
      </c>
      <c r="C18" s="24" t="s">
        <v>50</v>
      </c>
      <c r="D18" s="61" t="s">
        <v>47</v>
      </c>
      <c r="E18" s="24" t="s">
        <v>36</v>
      </c>
      <c r="F18" s="25" t="s">
        <v>51</v>
      </c>
      <c r="G18" s="49">
        <v>227255962.91</v>
      </c>
      <c r="H18" s="29" t="s">
        <v>34</v>
      </c>
      <c r="I18" s="26">
        <v>1</v>
      </c>
      <c r="J18" s="49">
        <v>11340555.210000001</v>
      </c>
      <c r="K18" s="29" t="s">
        <v>34</v>
      </c>
      <c r="L18" s="27">
        <v>0</v>
      </c>
      <c r="N18" s="1"/>
      <c r="O18" s="4"/>
    </row>
    <row r="19" spans="2:16" ht="19.5" customHeight="1">
      <c r="B19" s="24" t="s">
        <v>11</v>
      </c>
      <c r="C19" s="24" t="s">
        <v>68</v>
      </c>
      <c r="D19" s="61" t="s">
        <v>47</v>
      </c>
      <c r="E19" s="24" t="s">
        <v>36</v>
      </c>
      <c r="F19" s="25" t="s">
        <v>70</v>
      </c>
      <c r="G19" s="49">
        <v>750000000</v>
      </c>
      <c r="H19" s="29" t="s">
        <v>34</v>
      </c>
      <c r="I19" s="26">
        <v>1</v>
      </c>
      <c r="J19" s="49"/>
      <c r="K19" s="29" t="s">
        <v>34</v>
      </c>
      <c r="L19" s="27">
        <v>0</v>
      </c>
      <c r="N19" s="1"/>
      <c r="O19" s="4"/>
    </row>
    <row r="20" spans="2:16" ht="19.5" customHeight="1">
      <c r="B20" s="24" t="s">
        <v>11</v>
      </c>
      <c r="C20" s="24" t="s">
        <v>39</v>
      </c>
      <c r="D20" s="61" t="s">
        <v>52</v>
      </c>
      <c r="E20" s="24" t="s">
        <v>36</v>
      </c>
      <c r="F20" s="25" t="s">
        <v>53</v>
      </c>
      <c r="G20" s="49">
        <v>4990018348.3000002</v>
      </c>
      <c r="H20" s="29" t="s">
        <v>34</v>
      </c>
      <c r="I20" s="26">
        <v>1</v>
      </c>
      <c r="J20" s="49">
        <v>2609593.84</v>
      </c>
      <c r="K20" s="29" t="s">
        <v>34</v>
      </c>
      <c r="L20" s="27">
        <v>0</v>
      </c>
      <c r="N20" s="1"/>
      <c r="O20" s="4"/>
    </row>
    <row r="21" spans="2:16" ht="19.5" customHeight="1">
      <c r="B21" s="24" t="s">
        <v>11</v>
      </c>
      <c r="C21" s="24" t="s">
        <v>39</v>
      </c>
      <c r="D21" s="61" t="s">
        <v>54</v>
      </c>
      <c r="E21" s="24" t="s">
        <v>36</v>
      </c>
      <c r="F21" s="25" t="s">
        <v>55</v>
      </c>
      <c r="G21" s="49">
        <v>4990795000</v>
      </c>
      <c r="H21" s="29" t="s">
        <v>34</v>
      </c>
      <c r="I21" s="26">
        <v>1</v>
      </c>
      <c r="J21" s="49">
        <v>2610000</v>
      </c>
      <c r="K21" s="29" t="s">
        <v>34</v>
      </c>
      <c r="L21" s="27">
        <f t="shared" si="0"/>
        <v>5.2296277446779518E-2</v>
      </c>
      <c r="N21" s="1"/>
      <c r="O21" s="4"/>
    </row>
    <row r="22" spans="2:16" ht="19.5" customHeight="1">
      <c r="B22" s="24" t="s">
        <v>11</v>
      </c>
      <c r="C22" s="24" t="s">
        <v>12</v>
      </c>
      <c r="D22" s="24" t="s">
        <v>16</v>
      </c>
      <c r="E22" s="24" t="s">
        <v>36</v>
      </c>
      <c r="F22" s="28" t="s">
        <v>56</v>
      </c>
      <c r="G22" s="49">
        <v>852000000</v>
      </c>
      <c r="H22" s="29" t="s">
        <v>13</v>
      </c>
      <c r="I22" s="26">
        <v>1</v>
      </c>
      <c r="J22" s="49">
        <v>0</v>
      </c>
      <c r="K22" s="29" t="s">
        <v>13</v>
      </c>
      <c r="L22" s="27">
        <f t="shared" si="0"/>
        <v>0</v>
      </c>
      <c r="N22" s="1"/>
      <c r="P22" s="3"/>
    </row>
    <row r="23" spans="2:16" ht="19.5" customHeight="1">
      <c r="B23" s="24" t="s">
        <v>11</v>
      </c>
      <c r="C23" s="24" t="s">
        <v>12</v>
      </c>
      <c r="D23" s="24" t="s">
        <v>57</v>
      </c>
      <c r="E23" s="24" t="s">
        <v>36</v>
      </c>
      <c r="F23" s="28" t="s">
        <v>56</v>
      </c>
      <c r="G23" s="49">
        <v>277213109</v>
      </c>
      <c r="H23" s="29" t="s">
        <v>13</v>
      </c>
      <c r="I23" s="26">
        <v>1</v>
      </c>
      <c r="J23" s="49">
        <v>0</v>
      </c>
      <c r="K23" s="29" t="s">
        <v>13</v>
      </c>
      <c r="L23" s="27">
        <f t="shared" si="0"/>
        <v>0</v>
      </c>
      <c r="N23" s="1"/>
      <c r="P23" s="3"/>
    </row>
    <row r="24" spans="2:16" ht="19.5" customHeight="1">
      <c r="B24" s="24" t="s">
        <v>11</v>
      </c>
      <c r="C24" s="24" t="s">
        <v>12</v>
      </c>
      <c r="D24" s="24" t="s">
        <v>58</v>
      </c>
      <c r="E24" s="24" t="s">
        <v>36</v>
      </c>
      <c r="F24" s="28" t="s">
        <v>56</v>
      </c>
      <c r="G24" s="49">
        <v>397136520</v>
      </c>
      <c r="H24" s="29" t="s">
        <v>13</v>
      </c>
      <c r="I24" s="26">
        <v>1</v>
      </c>
      <c r="J24" s="49">
        <v>0</v>
      </c>
      <c r="K24" s="29" t="s">
        <v>13</v>
      </c>
      <c r="L24" s="27">
        <f t="shared" si="0"/>
        <v>0</v>
      </c>
      <c r="N24" s="1"/>
      <c r="P24" s="3"/>
    </row>
    <row r="25" spans="2:16" ht="19.5" customHeight="1">
      <c r="B25" s="24" t="s">
        <v>11</v>
      </c>
      <c r="C25" s="24" t="s">
        <v>12</v>
      </c>
      <c r="D25" s="24" t="s">
        <v>16</v>
      </c>
      <c r="E25" s="24" t="s">
        <v>36</v>
      </c>
      <c r="F25" s="28" t="s">
        <v>56</v>
      </c>
      <c r="G25" s="49">
        <v>242448088.38</v>
      </c>
      <c r="H25" s="29" t="s">
        <v>13</v>
      </c>
      <c r="I25" s="26">
        <v>1</v>
      </c>
      <c r="J25" s="49">
        <v>0</v>
      </c>
      <c r="K25" s="29" t="s">
        <v>13</v>
      </c>
      <c r="L25" s="27">
        <f t="shared" si="0"/>
        <v>0</v>
      </c>
      <c r="N25" s="1"/>
      <c r="P25" s="3"/>
    </row>
    <row r="26" spans="2:16" ht="19.5" customHeight="1">
      <c r="B26" s="24" t="s">
        <v>11</v>
      </c>
      <c r="C26" s="24" t="s">
        <v>12</v>
      </c>
      <c r="D26" s="24" t="s">
        <v>59</v>
      </c>
      <c r="E26" s="24" t="s">
        <v>36</v>
      </c>
      <c r="F26" s="28" t="s">
        <v>56</v>
      </c>
      <c r="G26" s="49">
        <v>263441789</v>
      </c>
      <c r="H26" s="29" t="s">
        <v>13</v>
      </c>
      <c r="I26" s="26">
        <v>1</v>
      </c>
      <c r="J26" s="49">
        <v>0</v>
      </c>
      <c r="K26" s="29" t="s">
        <v>13</v>
      </c>
      <c r="L26" s="27">
        <f t="shared" si="0"/>
        <v>0</v>
      </c>
      <c r="N26" s="1"/>
      <c r="P26" s="3"/>
    </row>
    <row r="27" spans="2:16" ht="19.5" customHeight="1">
      <c r="B27" s="24" t="s">
        <v>11</v>
      </c>
      <c r="C27" s="24" t="s">
        <v>12</v>
      </c>
      <c r="D27" s="24" t="s">
        <v>60</v>
      </c>
      <c r="E27" s="24" t="s">
        <v>36</v>
      </c>
      <c r="F27" s="28" t="s">
        <v>56</v>
      </c>
      <c r="G27" s="49">
        <v>270505081</v>
      </c>
      <c r="H27" s="29" t="s">
        <v>13</v>
      </c>
      <c r="I27" s="26">
        <v>1</v>
      </c>
      <c r="J27" s="49">
        <v>0</v>
      </c>
      <c r="K27" s="29" t="s">
        <v>13</v>
      </c>
      <c r="L27" s="27">
        <f t="shared" si="0"/>
        <v>0</v>
      </c>
      <c r="N27" s="1"/>
      <c r="P27" s="3"/>
    </row>
    <row r="28" spans="2:16" ht="19.5" customHeight="1">
      <c r="B28" s="24" t="s">
        <v>11</v>
      </c>
      <c r="C28" s="24" t="s">
        <v>12</v>
      </c>
      <c r="D28" s="24" t="s">
        <v>61</v>
      </c>
      <c r="E28" s="24" t="s">
        <v>36</v>
      </c>
      <c r="F28" s="28" t="s">
        <v>56</v>
      </c>
      <c r="G28" s="49">
        <v>256720080</v>
      </c>
      <c r="H28" s="29" t="s">
        <v>13</v>
      </c>
      <c r="I28" s="26">
        <v>1</v>
      </c>
      <c r="J28" s="49">
        <v>0</v>
      </c>
      <c r="K28" s="29" t="s">
        <v>13</v>
      </c>
      <c r="L28" s="27">
        <v>0</v>
      </c>
      <c r="N28" s="1"/>
      <c r="P28" s="3"/>
    </row>
    <row r="29" spans="2:16" ht="19.5" customHeight="1">
      <c r="B29" s="24" t="s">
        <v>11</v>
      </c>
      <c r="C29" s="24" t="s">
        <v>12</v>
      </c>
      <c r="D29" s="24" t="s">
        <v>62</v>
      </c>
      <c r="E29" s="24" t="s">
        <v>36</v>
      </c>
      <c r="F29" s="28" t="s">
        <v>56</v>
      </c>
      <c r="G29" s="49">
        <v>54354275</v>
      </c>
      <c r="H29" s="29" t="s">
        <v>13</v>
      </c>
      <c r="I29" s="26">
        <v>1</v>
      </c>
      <c r="J29" s="49">
        <v>0</v>
      </c>
      <c r="K29" s="29" t="s">
        <v>13</v>
      </c>
      <c r="L29" s="27">
        <v>0</v>
      </c>
      <c r="N29" s="1"/>
      <c r="P29" s="3"/>
    </row>
    <row r="30" spans="2:16" ht="19.5" customHeight="1">
      <c r="B30" s="24" t="s">
        <v>11</v>
      </c>
      <c r="C30" s="24" t="s">
        <v>50</v>
      </c>
      <c r="D30" s="24" t="s">
        <v>63</v>
      </c>
      <c r="E30" s="24" t="s">
        <v>36</v>
      </c>
      <c r="F30" s="28" t="s">
        <v>56</v>
      </c>
      <c r="G30" s="49">
        <v>256215634</v>
      </c>
      <c r="H30" s="29" t="s">
        <v>13</v>
      </c>
      <c r="I30" s="26">
        <v>1</v>
      </c>
      <c r="J30" s="49">
        <v>0</v>
      </c>
      <c r="K30" s="29" t="s">
        <v>13</v>
      </c>
      <c r="L30" s="27">
        <f t="shared" si="0"/>
        <v>0</v>
      </c>
      <c r="N30" s="1"/>
      <c r="P30" s="3"/>
    </row>
    <row r="31" spans="2:16" ht="19.5" customHeight="1">
      <c r="B31" s="24" t="s">
        <v>11</v>
      </c>
      <c r="C31" s="24" t="s">
        <v>12</v>
      </c>
      <c r="D31" s="61" t="s">
        <v>64</v>
      </c>
      <c r="E31" s="24" t="s">
        <v>36</v>
      </c>
      <c r="F31" s="28" t="s">
        <v>65</v>
      </c>
      <c r="G31" s="49">
        <v>102930000</v>
      </c>
      <c r="H31" s="29" t="s">
        <v>13</v>
      </c>
      <c r="I31" s="26">
        <v>1</v>
      </c>
      <c r="J31" s="49">
        <v>0</v>
      </c>
      <c r="K31" s="29" t="s">
        <v>13</v>
      </c>
      <c r="L31" s="27">
        <f t="shared" si="0"/>
        <v>0</v>
      </c>
      <c r="N31" s="1"/>
      <c r="P31" s="3"/>
    </row>
    <row r="32" spans="2:16" ht="19.5" customHeight="1">
      <c r="B32" s="24" t="s">
        <v>11</v>
      </c>
      <c r="C32" s="24" t="s">
        <v>12</v>
      </c>
      <c r="D32" s="61" t="s">
        <v>64</v>
      </c>
      <c r="E32" s="24" t="s">
        <v>36</v>
      </c>
      <c r="F32" s="28" t="s">
        <v>65</v>
      </c>
      <c r="G32" s="49">
        <v>89288021</v>
      </c>
      <c r="H32" s="29" t="s">
        <v>13</v>
      </c>
      <c r="I32" s="26">
        <v>1</v>
      </c>
      <c r="J32" s="49">
        <v>0</v>
      </c>
      <c r="K32" s="29" t="s">
        <v>13</v>
      </c>
      <c r="L32" s="27">
        <f t="shared" si="0"/>
        <v>0</v>
      </c>
      <c r="N32" s="1"/>
      <c r="P32" s="3"/>
    </row>
    <row r="33" spans="2:16" ht="19.5" customHeight="1">
      <c r="B33" s="24" t="s">
        <v>11</v>
      </c>
      <c r="C33" s="24" t="s">
        <v>12</v>
      </c>
      <c r="D33" s="61" t="s">
        <v>64</v>
      </c>
      <c r="E33" s="24" t="s">
        <v>36</v>
      </c>
      <c r="F33" s="28" t="s">
        <v>65</v>
      </c>
      <c r="G33" s="49">
        <v>128931124</v>
      </c>
      <c r="H33" s="29" t="s">
        <v>13</v>
      </c>
      <c r="I33" s="26">
        <v>1</v>
      </c>
      <c r="J33" s="49">
        <v>0</v>
      </c>
      <c r="K33" s="29" t="s">
        <v>13</v>
      </c>
      <c r="L33" s="27">
        <f t="shared" si="0"/>
        <v>0</v>
      </c>
      <c r="N33" s="1"/>
      <c r="P33" s="3"/>
    </row>
    <row r="34" spans="2:16" ht="19.5" customHeight="1">
      <c r="B34" s="24" t="s">
        <v>11</v>
      </c>
      <c r="C34" s="24" t="s">
        <v>12</v>
      </c>
      <c r="D34" s="61" t="s">
        <v>64</v>
      </c>
      <c r="E34" s="24" t="s">
        <v>36</v>
      </c>
      <c r="F34" s="28" t="s">
        <v>65</v>
      </c>
      <c r="G34" s="49">
        <v>80208000</v>
      </c>
      <c r="H34" s="29" t="s">
        <v>13</v>
      </c>
      <c r="I34" s="26">
        <v>1</v>
      </c>
      <c r="J34" s="49">
        <v>0</v>
      </c>
      <c r="K34" s="29" t="s">
        <v>13</v>
      </c>
      <c r="L34" s="27">
        <f t="shared" si="0"/>
        <v>0</v>
      </c>
      <c r="N34" s="1"/>
      <c r="P34" s="3"/>
    </row>
    <row r="35" spans="2:16" ht="19.5" customHeight="1">
      <c r="B35" s="24" t="s">
        <v>11</v>
      </c>
      <c r="C35" s="24" t="s">
        <v>12</v>
      </c>
      <c r="D35" s="61" t="s">
        <v>64</v>
      </c>
      <c r="E35" s="24" t="s">
        <v>36</v>
      </c>
      <c r="F35" s="28" t="s">
        <v>65</v>
      </c>
      <c r="G35" s="49">
        <v>23295162</v>
      </c>
      <c r="H35" s="29" t="s">
        <v>13</v>
      </c>
      <c r="I35" s="26">
        <v>1</v>
      </c>
      <c r="J35" s="49">
        <v>0</v>
      </c>
      <c r="K35" s="29" t="s">
        <v>13</v>
      </c>
      <c r="L35" s="27">
        <f t="shared" si="0"/>
        <v>0</v>
      </c>
      <c r="N35" s="1"/>
      <c r="P35" s="3"/>
    </row>
    <row r="36" spans="2:16" ht="19.5" customHeight="1">
      <c r="B36" s="24" t="s">
        <v>11</v>
      </c>
      <c r="C36" s="24" t="s">
        <v>66</v>
      </c>
      <c r="D36" s="24" t="s">
        <v>30</v>
      </c>
      <c r="E36" s="24" t="s">
        <v>36</v>
      </c>
      <c r="F36" s="28" t="s">
        <v>31</v>
      </c>
      <c r="G36" s="49">
        <v>2187075.64</v>
      </c>
      <c r="H36" s="29" t="s">
        <v>35</v>
      </c>
      <c r="I36" s="26">
        <v>1</v>
      </c>
      <c r="J36" s="49">
        <v>0</v>
      </c>
      <c r="K36" s="29" t="s">
        <v>34</v>
      </c>
      <c r="L36" s="27">
        <f t="shared" si="0"/>
        <v>0</v>
      </c>
      <c r="N36" s="1"/>
      <c r="P36" s="3"/>
    </row>
    <row r="37" spans="2:16" ht="19.5" customHeight="1">
      <c r="B37" s="24" t="s">
        <v>11</v>
      </c>
      <c r="C37" s="24" t="s">
        <v>66</v>
      </c>
      <c r="D37" s="24" t="s">
        <v>30</v>
      </c>
      <c r="E37" s="24" t="s">
        <v>36</v>
      </c>
      <c r="F37" s="28" t="s">
        <v>32</v>
      </c>
      <c r="G37" s="49">
        <v>1187695.58</v>
      </c>
      <c r="H37" s="29" t="s">
        <v>35</v>
      </c>
      <c r="I37" s="26">
        <v>1</v>
      </c>
      <c r="J37" s="49">
        <v>0</v>
      </c>
      <c r="K37" s="29" t="s">
        <v>34</v>
      </c>
      <c r="L37" s="27">
        <f t="shared" si="0"/>
        <v>0</v>
      </c>
      <c r="N37" s="1"/>
      <c r="P37" s="3"/>
    </row>
    <row r="38" spans="2:16" ht="25.5" customHeight="1">
      <c r="B38" s="24"/>
      <c r="C38" s="24"/>
      <c r="D38" s="24"/>
      <c r="E38" s="24"/>
      <c r="F38" s="28"/>
      <c r="G38" s="49"/>
      <c r="H38" s="29"/>
      <c r="I38" s="26"/>
      <c r="J38" s="52"/>
      <c r="K38" s="29"/>
      <c r="L38" s="27"/>
      <c r="N38" s="1"/>
      <c r="P38" s="3"/>
    </row>
    <row r="39" spans="2:16" ht="20.25" customHeight="1">
      <c r="B39" s="8"/>
      <c r="C39" s="9"/>
      <c r="D39" s="9"/>
      <c r="E39" s="9"/>
      <c r="F39" s="9"/>
      <c r="G39" s="60"/>
      <c r="H39" s="9"/>
      <c r="I39" s="9"/>
      <c r="J39" s="60"/>
      <c r="K39" s="12"/>
      <c r="L39" s="9"/>
      <c r="N39" s="3"/>
    </row>
    <row r="40" spans="2:16" ht="13.5" customHeight="1">
      <c r="B40" s="13"/>
      <c r="C40" s="9"/>
      <c r="D40" s="9"/>
      <c r="E40" s="9"/>
      <c r="F40" s="9"/>
      <c r="G40" s="14"/>
      <c r="H40" s="15"/>
      <c r="I40" s="15"/>
      <c r="J40" s="60"/>
      <c r="K40" s="16"/>
      <c r="L40" s="9"/>
      <c r="N40" s="3"/>
    </row>
    <row r="41" spans="2:16">
      <c r="B41" s="17"/>
      <c r="C41" s="18"/>
      <c r="D41" s="19"/>
      <c r="E41" s="20"/>
      <c r="F41" s="21" t="s">
        <v>17</v>
      </c>
      <c r="G41" s="10"/>
      <c r="H41" s="9"/>
      <c r="I41" s="9"/>
      <c r="J41" s="60"/>
      <c r="K41" s="12"/>
      <c r="L41" s="9"/>
      <c r="N41" s="3"/>
    </row>
    <row r="42" spans="2:16" ht="17.25" customHeight="1">
      <c r="B42" s="30" t="s">
        <v>71</v>
      </c>
      <c r="C42" s="31"/>
      <c r="D42" s="32"/>
      <c r="E42" s="33"/>
      <c r="F42" s="51">
        <v>41880485.700000003</v>
      </c>
      <c r="G42" s="34"/>
      <c r="H42" s="9"/>
      <c r="I42" s="10"/>
      <c r="J42" s="60"/>
      <c r="K42" s="11"/>
      <c r="L42" s="9"/>
    </row>
    <row r="43" spans="2:16" ht="15.75" customHeight="1">
      <c r="B43" s="30" t="s">
        <v>29</v>
      </c>
      <c r="C43" s="31"/>
      <c r="D43" s="32"/>
      <c r="E43" s="33"/>
      <c r="F43" s="52">
        <v>1771947.8</v>
      </c>
      <c r="G43" s="34"/>
      <c r="H43" s="9"/>
      <c r="I43" s="9"/>
      <c r="J43" s="60"/>
      <c r="K43" s="11"/>
      <c r="L43" s="9"/>
    </row>
    <row r="44" spans="2:16">
      <c r="B44" s="30" t="s">
        <v>27</v>
      </c>
      <c r="C44" s="35"/>
      <c r="D44" s="36"/>
      <c r="E44" s="33"/>
      <c r="F44" s="52">
        <v>1583153.8</v>
      </c>
      <c r="G44" s="34"/>
      <c r="H44" s="9"/>
      <c r="I44" s="9"/>
      <c r="J44" s="60"/>
      <c r="K44" s="12"/>
      <c r="L44" s="9"/>
    </row>
    <row r="45" spans="2:16">
      <c r="B45" s="30" t="s">
        <v>37</v>
      </c>
      <c r="C45" s="35"/>
      <c r="D45" s="36"/>
      <c r="E45" s="33"/>
      <c r="F45" s="52">
        <v>1336649.8999999999</v>
      </c>
      <c r="G45" s="34"/>
      <c r="H45" s="9"/>
      <c r="I45" s="9"/>
      <c r="J45" s="60"/>
      <c r="K45" s="12"/>
      <c r="L45" s="9"/>
    </row>
    <row r="46" spans="2:16">
      <c r="B46" s="30" t="s">
        <v>18</v>
      </c>
      <c r="C46" s="35"/>
      <c r="D46" s="36"/>
      <c r="E46" s="33"/>
      <c r="F46" s="51">
        <f>F42+F43-F44-F45</f>
        <v>40732629.800000004</v>
      </c>
      <c r="G46" s="34"/>
      <c r="H46" s="9"/>
      <c r="I46" s="9"/>
      <c r="J46" s="60"/>
      <c r="K46" s="12"/>
      <c r="L46" s="9"/>
    </row>
    <row r="47" spans="2:16" ht="13.5" customHeight="1">
      <c r="B47" s="45"/>
      <c r="C47" s="46"/>
      <c r="D47" s="47"/>
      <c r="E47" s="39"/>
      <c r="F47" s="48"/>
      <c r="G47" s="53"/>
      <c r="H47" s="9"/>
      <c r="I47" s="9"/>
      <c r="J47" s="22"/>
      <c r="K47" s="11"/>
      <c r="L47" s="9"/>
    </row>
    <row r="48" spans="2:16" ht="14.25" customHeight="1">
      <c r="B48" s="17"/>
      <c r="C48" s="18"/>
      <c r="D48" s="19"/>
      <c r="E48" s="20"/>
      <c r="F48" s="21" t="s">
        <v>17</v>
      </c>
      <c r="G48" s="53"/>
      <c r="H48" s="9"/>
      <c r="I48" s="9"/>
      <c r="J48" s="22"/>
      <c r="K48" s="11"/>
      <c r="L48" s="9"/>
    </row>
    <row r="49" spans="2:12" ht="14.25" customHeight="1">
      <c r="B49" s="30" t="s">
        <v>71</v>
      </c>
      <c r="C49" s="31"/>
      <c r="D49" s="32"/>
      <c r="E49" s="33"/>
      <c r="F49" s="51">
        <v>40732629.799999997</v>
      </c>
      <c r="G49" s="53"/>
      <c r="H49" s="9"/>
      <c r="I49" s="9"/>
      <c r="J49" s="22"/>
      <c r="K49" s="11"/>
      <c r="L49" s="9"/>
    </row>
    <row r="50" spans="2:12" ht="14.25" customHeight="1">
      <c r="B50" s="30" t="s">
        <v>74</v>
      </c>
      <c r="C50" s="31"/>
      <c r="D50" s="32"/>
      <c r="E50" s="33"/>
      <c r="F50" s="52">
        <v>350867.3</v>
      </c>
      <c r="G50" s="53"/>
      <c r="H50" s="9"/>
      <c r="I50" s="9"/>
      <c r="J50" s="22"/>
      <c r="K50" s="11"/>
      <c r="L50" s="9"/>
    </row>
    <row r="51" spans="2:12" ht="14.25" customHeight="1">
      <c r="B51" s="30" t="s">
        <v>75</v>
      </c>
      <c r="C51" s="35"/>
      <c r="D51" s="36"/>
      <c r="E51" s="33"/>
      <c r="F51" s="52">
        <v>87881.600000000006</v>
      </c>
      <c r="G51" s="53"/>
      <c r="H51" s="9"/>
      <c r="I51" s="9"/>
      <c r="J51" s="22"/>
      <c r="K51" s="11"/>
      <c r="L51" s="9"/>
    </row>
    <row r="52" spans="2:12" ht="14.25" customHeight="1">
      <c r="B52" s="30" t="s">
        <v>37</v>
      </c>
      <c r="C52" s="35"/>
      <c r="D52" s="36"/>
      <c r="E52" s="33"/>
      <c r="F52" s="52">
        <v>25301.7</v>
      </c>
      <c r="G52" s="53"/>
      <c r="H52" s="9"/>
      <c r="I52" s="9"/>
      <c r="J52" s="22"/>
      <c r="K52" s="11"/>
      <c r="L52" s="9"/>
    </row>
    <row r="53" spans="2:12" ht="14.25" customHeight="1">
      <c r="B53" s="30" t="s">
        <v>18</v>
      </c>
      <c r="C53" s="35"/>
      <c r="D53" s="36"/>
      <c r="E53" s="33"/>
      <c r="F53" s="51">
        <f>F49+F50-F51-F52</f>
        <v>40970313.79999999</v>
      </c>
      <c r="G53" s="53"/>
      <c r="H53" s="9"/>
      <c r="I53" s="9"/>
      <c r="J53" s="22"/>
      <c r="K53" s="11"/>
      <c r="L53" s="9"/>
    </row>
    <row r="54" spans="2:12" ht="13.5" customHeight="1">
      <c r="B54" s="45"/>
      <c r="C54" s="46"/>
      <c r="D54" s="47"/>
      <c r="E54" s="39"/>
      <c r="F54" s="48"/>
      <c r="G54" s="53"/>
      <c r="H54" s="9"/>
      <c r="I54" s="9"/>
      <c r="J54" s="22"/>
      <c r="K54" s="11"/>
      <c r="L54" s="9"/>
    </row>
    <row r="55" spans="2:12" ht="23.25" customHeight="1">
      <c r="B55" s="37"/>
      <c r="C55" s="35"/>
      <c r="D55" s="35"/>
      <c r="E55" s="40"/>
      <c r="F55" s="61" t="s">
        <v>19</v>
      </c>
      <c r="G55" s="41" t="s">
        <v>20</v>
      </c>
      <c r="H55" s="9"/>
      <c r="I55" s="9"/>
      <c r="J55" s="12"/>
      <c r="K55" s="9"/>
      <c r="L55" s="9"/>
    </row>
    <row r="56" spans="2:12">
      <c r="B56" s="30"/>
      <c r="C56" s="42"/>
      <c r="D56" s="42"/>
      <c r="E56" s="43" t="s">
        <v>21</v>
      </c>
      <c r="F56" s="52">
        <f>1620804574000/1000</f>
        <v>1620804574</v>
      </c>
      <c r="G56" s="52">
        <f>F56/4</f>
        <v>405201143.5</v>
      </c>
      <c r="H56" s="23"/>
      <c r="I56" s="9"/>
      <c r="J56" s="12"/>
      <c r="K56" s="9"/>
      <c r="L56" s="9"/>
    </row>
    <row r="57" spans="2:12">
      <c r="B57" s="30" t="s">
        <v>22</v>
      </c>
      <c r="C57" s="35"/>
      <c r="D57" s="35"/>
      <c r="E57" s="44"/>
      <c r="F57" s="52">
        <v>41880485.700000003</v>
      </c>
      <c r="G57" s="52">
        <v>40970313.799999997</v>
      </c>
      <c r="H57" s="23"/>
      <c r="I57" s="9"/>
      <c r="J57" s="12"/>
      <c r="K57" s="9"/>
      <c r="L57" s="9"/>
    </row>
    <row r="58" spans="2:12">
      <c r="B58" s="30" t="s">
        <v>23</v>
      </c>
      <c r="C58" s="38"/>
      <c r="D58" s="35"/>
      <c r="E58" s="44"/>
      <c r="F58" s="54">
        <f>F57/F56*100</f>
        <v>2.5839318553157047</v>
      </c>
      <c r="G58" s="54">
        <f>G57/G56*100</f>
        <v>10.111105177569666</v>
      </c>
      <c r="H58" s="9"/>
      <c r="I58" s="9"/>
      <c r="J58" s="12"/>
      <c r="K58" s="9"/>
      <c r="L58" s="9"/>
    </row>
    <row r="59" spans="2:12" ht="11.25" customHeight="1">
      <c r="B59" s="42"/>
      <c r="C59" s="36"/>
      <c r="D59" s="36"/>
      <c r="E59" s="36"/>
      <c r="F59" s="55"/>
      <c r="G59" s="55"/>
      <c r="H59" s="9"/>
      <c r="I59" s="9"/>
      <c r="J59" s="12"/>
      <c r="K59" s="9"/>
      <c r="L59" s="9"/>
    </row>
    <row r="60" spans="2:12" ht="22.5">
      <c r="B60" s="30"/>
      <c r="C60" s="35"/>
      <c r="D60" s="35"/>
      <c r="E60" s="44"/>
      <c r="F60" s="56" t="s">
        <v>19</v>
      </c>
      <c r="G60" s="57" t="s">
        <v>20</v>
      </c>
      <c r="H60" s="9"/>
      <c r="I60" s="9"/>
      <c r="J60" s="12"/>
      <c r="K60" s="9"/>
      <c r="L60" s="9"/>
    </row>
    <row r="61" spans="2:12">
      <c r="B61" s="30"/>
      <c r="C61" s="38"/>
      <c r="D61" s="38"/>
      <c r="E61" s="44" t="s">
        <v>24</v>
      </c>
      <c r="F61" s="52">
        <v>146101113.69999999</v>
      </c>
      <c r="G61" s="52">
        <v>0</v>
      </c>
      <c r="H61" s="9"/>
      <c r="I61" s="9"/>
      <c r="J61" s="12"/>
      <c r="K61" s="9"/>
      <c r="L61" s="9"/>
    </row>
    <row r="62" spans="2:12">
      <c r="B62" s="30" t="s">
        <v>22</v>
      </c>
      <c r="C62" s="35"/>
      <c r="D62" s="35"/>
      <c r="E62" s="44"/>
      <c r="F62" s="52">
        <v>41880485.700000003</v>
      </c>
      <c r="G62" s="52">
        <v>40970313.799999997</v>
      </c>
      <c r="H62" s="9"/>
      <c r="I62" s="9"/>
      <c r="J62" s="9"/>
      <c r="K62" s="9"/>
      <c r="L62" s="9"/>
    </row>
    <row r="63" spans="2:12">
      <c r="B63" s="30" t="s">
        <v>23</v>
      </c>
      <c r="C63" s="38"/>
      <c r="D63" s="35"/>
      <c r="E63" s="44"/>
      <c r="F63" s="54">
        <f>F62/F61*100</f>
        <v>28.665411672354697</v>
      </c>
      <c r="G63" s="54"/>
      <c r="H63" s="9"/>
      <c r="I63" s="9"/>
      <c r="J63" s="9"/>
      <c r="K63" s="9"/>
      <c r="L63" s="9"/>
    </row>
    <row r="64" spans="2:12"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2:12"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2:12">
      <c r="B66" s="13"/>
      <c r="C66" s="9"/>
      <c r="D66" s="9"/>
      <c r="E66" s="9"/>
      <c r="F66" s="9"/>
      <c r="G66" s="9"/>
      <c r="H66" s="9"/>
      <c r="I66" s="9"/>
      <c r="J66" s="12"/>
      <c r="K66" s="12"/>
      <c r="L66" s="9"/>
    </row>
    <row r="67" spans="2:12">
      <c r="F67" s="58"/>
      <c r="G67" s="58"/>
    </row>
    <row r="68" spans="2:12">
      <c r="F68" s="58"/>
      <c r="G68" s="58"/>
      <c r="J68"/>
      <c r="K68"/>
    </row>
    <row r="69" spans="2:12">
      <c r="F69" s="59"/>
      <c r="G69" s="59"/>
      <c r="J69"/>
      <c r="K69"/>
    </row>
    <row r="70" spans="2:12">
      <c r="F70" s="58"/>
      <c r="G70" s="58"/>
      <c r="J70"/>
      <c r="K70"/>
    </row>
    <row r="72" spans="2:12">
      <c r="F72" s="1"/>
      <c r="J72"/>
      <c r="K72"/>
    </row>
    <row r="87" spans="10:11">
      <c r="J87"/>
      <c r="K87"/>
    </row>
    <row r="88" spans="10:11">
      <c r="J88"/>
      <c r="K88"/>
    </row>
    <row r="89" spans="10:11">
      <c r="J89"/>
      <c r="K89"/>
    </row>
    <row r="90" spans="10:11">
      <c r="J90"/>
      <c r="K90"/>
    </row>
    <row r="91" spans="10:11">
      <c r="J91"/>
      <c r="K91"/>
    </row>
  </sheetData>
  <mergeCells count="16">
    <mergeCell ref="B7:B9"/>
    <mergeCell ref="C7:C9"/>
    <mergeCell ref="D7:D9"/>
    <mergeCell ref="E7:E9"/>
    <mergeCell ref="F7:F9"/>
    <mergeCell ref="B2:L2"/>
    <mergeCell ref="B3:L3"/>
    <mergeCell ref="B4:L4"/>
    <mergeCell ref="B5:L5"/>
    <mergeCell ref="B6:L6"/>
    <mergeCell ref="G7:G9"/>
    <mergeCell ref="J7:L7"/>
    <mergeCell ref="H8:H9"/>
    <mergeCell ref="I8:I9"/>
    <mergeCell ref="J8:J9"/>
    <mergeCell ref="K8:K9"/>
  </mergeCells>
  <pageMargins left="0.31496062992125984" right="0.31496062992125984" top="0.35433070866141736" bottom="0.74803149606299213" header="0.31496062992125984" footer="0.31496062992125984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2do. trim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PERSONAL</cp:lastModifiedBy>
  <cp:lastPrinted>2020-07-28T21:07:42Z</cp:lastPrinted>
  <dcterms:created xsi:type="dcterms:W3CDTF">2013-06-26T16:54:29Z</dcterms:created>
  <dcterms:modified xsi:type="dcterms:W3CDTF">2020-07-29T15:37:26Z</dcterms:modified>
</cp:coreProperties>
</file>