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5600" windowHeight="7350"/>
  </bookViews>
  <sheets>
    <sheet name="Formato 6b" sheetId="7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6" i="7" l="1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H22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D29" i="7"/>
  <c r="D28" i="7"/>
  <c r="D27" i="7"/>
  <c r="H23" i="7"/>
  <c r="G23" i="7"/>
  <c r="D23" i="7"/>
  <c r="D22" i="7"/>
  <c r="D17" i="7"/>
  <c r="H16" i="7"/>
  <c r="G16" i="7"/>
  <c r="D16" i="7"/>
  <c r="D15" i="7"/>
  <c r="H14" i="7"/>
  <c r="G14" i="7"/>
  <c r="D14" i="7"/>
  <c r="D13" i="7"/>
  <c r="D52" i="7"/>
  <c r="D39" i="7" l="1"/>
  <c r="H10" i="7"/>
  <c r="G10" i="7"/>
  <c r="E10" i="7"/>
  <c r="D10" i="7"/>
  <c r="D68" i="7" l="1"/>
  <c r="E39" i="7" l="1"/>
  <c r="F10" i="7" l="1"/>
  <c r="F39" i="7"/>
  <c r="I10" i="7" l="1"/>
  <c r="G39" i="7"/>
  <c r="G68" i="7" s="1"/>
  <c r="I39" i="7"/>
  <c r="H39" i="7"/>
  <c r="F68" i="7"/>
  <c r="E68" i="7" l="1"/>
  <c r="H68" i="7"/>
  <c r="I68" i="7" l="1"/>
</calcChain>
</file>

<file path=xl/sharedStrings.xml><?xml version="1.0" encoding="utf-8"?>
<sst xmlns="http://schemas.openxmlformats.org/spreadsheetml/2006/main" count="121" uniqueCount="69">
  <si>
    <t>Formato 6 b) Estado Analítico del Ejercicio del Presupuesto de Egresos Detallado - LDF</t>
  </si>
  <si>
    <t>(Clasificación Administrativa)</t>
  </si>
  <si>
    <t>Gobierno del Estado de México</t>
  </si>
  <si>
    <t>Estado Analítico del Ejercicio del Presupuesto de Egresos Detallado - LDF</t>
  </si>
  <si>
    <t>(Miles de 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</si>
  <si>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</si>
  <si>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</si>
  <si>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</si>
  <si>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</si>
  <si>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</si>
  <si>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</si>
  <si>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</si>
  <si>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</si>
  <si>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</si>
  <si>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
(I=A+B+C+D+E+F+G+H+I+J+K+L+M+N+Ñ+O+P+Q+R+S+T+U+V+W+X+Y+Z)</t>
  </si>
  <si>
    <t>II. Gasto Etiquetado
(II=A+B+C+D+E+F+G+H+I+J+K+L+M+N+Ñ+O+P+Q+R+S+T+U+V+W+X+Y+Z)</t>
  </si>
  <si>
    <t>Del 1 de enero al 31 de marzo 2018 (b)</t>
  </si>
  <si>
    <t>Gubernatura</t>
  </si>
  <si>
    <t>Secretaria General de Gobierno</t>
  </si>
  <si>
    <t>Secretaría de Finanzas</t>
  </si>
  <si>
    <t>Secretaría del Trabajo</t>
  </si>
  <si>
    <t>Secretaría de Educación</t>
  </si>
  <si>
    <t>Secretaría de Desarrollo Agropecuario</t>
  </si>
  <si>
    <t>Secretaría de Desarrollo Económico</t>
  </si>
  <si>
    <t>Secretaría de la Contraloría</t>
  </si>
  <si>
    <t>Secretaría del Medio Ambiente</t>
  </si>
  <si>
    <t>Coordinación General de Comunicación Social</t>
  </si>
  <si>
    <t>Secretaría de Desarrollo Social</t>
  </si>
  <si>
    <t>Secretaría de Salud</t>
  </si>
  <si>
    <t>Secretaría Técnica del Gabinete</t>
  </si>
  <si>
    <t>Secretaría de Movilidad</t>
  </si>
  <si>
    <t>Secretaría de Desarrollo Urbano y Metropolitano</t>
  </si>
  <si>
    <t>Secretaría de Turismo</t>
  </si>
  <si>
    <t>Secretaría de Cultura</t>
  </si>
  <si>
    <t>Secretaria de Obra Pública</t>
  </si>
  <si>
    <t>Secretaria de Comunicaciones</t>
  </si>
  <si>
    <t>Secretaria de Seguridad</t>
  </si>
  <si>
    <t>Secretaria de Justicia y Derechos Humanos</t>
  </si>
  <si>
    <t>Junta Local de Conciliación y Arbitraje Valle de Toluca</t>
  </si>
  <si>
    <t>Tribunal Estatal de Conciliación y Arbitraje</t>
  </si>
  <si>
    <t>Junta Local de Conciliación y Arbitraje del Valle de Cuautitlán Texcoco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</si>
  <si>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</si>
  <si>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</si>
  <si>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</si>
  <si>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</si>
  <si>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</si>
  <si>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</si>
  <si>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</si>
  <si>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</si>
  <si>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</si>
  <si>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</si>
  <si>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</si>
  <si>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</si>
  <si>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</si>
  <si>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</si>
  <si>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Ñ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</si>
  <si>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</si>
  <si>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</si>
  <si>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</si>
  <si>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</si>
  <si>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</si>
  <si>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</si>
  <si>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</si>
  <si>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</si>
  <si>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</si>
  <si>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</si>
  <si>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</si>
  <si>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Organos Autónomos</t>
  </si>
  <si>
    <t>Poderes Legislativo y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</si>
</sst>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#,##0.0_ ;\-#,##0.0\ "/>
  </numFmts>
  <fonts count="9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1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/>
    <xf numFmtId="0" fontId="2" fillId="0" borderId="6" xfId="0" applyFont="1" applyBorder="1" applyAlignment="1">
      <alignment horizontal="left" vertical="center" wrapText="1"/>
    </xf>
    <xf numFmtId="0" fontId="6" fillId="0" borderId="0" xfId="0" applyFont="1"/>
    <xf numFmtId="4" fontId="6" fillId="0" borderId="0" xfId="0" applyNumberFormat="1" applyFont="1"/>
    <xf numFmtId="43" fontId="6" fillId="0" borderId="0" xfId="1" applyFont="1"/>
    <xf numFmtId="43" fontId="6" fillId="0" borderId="0" xfId="0" applyNumberFormat="1" applyFont="1"/>
    <xf numFmtId="164" fontId="1" fillId="0" borderId="11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5" fontId="6" fillId="0" borderId="0" xfId="1" applyNumberFormat="1" applyFont="1"/>
    <xf numFmtId="43" fontId="3" fillId="0" borderId="0" xfId="0" applyNumberFormat="1" applyFont="1"/>
    <xf numFmtId="0" fontId="6" fillId="0" borderId="0" xfId="0" applyFont="1" applyAlignment="1">
      <alignment horizontal="right"/>
    </xf>
    <xf numFmtId="43" fontId="7" fillId="0" borderId="0" xfId="1" applyFont="1"/>
    <xf numFmtId="164" fontId="6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vertical="center" wrapText="1"/>
    </xf>
    <xf numFmtId="0" fontId="7" fillId="0" borderId="0" xfId="0" applyFont="1" applyFill="1" applyAlignment="1">
      <alignment horizontal="right"/>
    </xf>
    <xf numFmtId="43" fontId="7" fillId="0" borderId="0" xfId="1" applyFont="1" applyFill="1"/>
    <xf numFmtId="164" fontId="8" fillId="0" borderId="0" xfId="0" applyNumberFormat="1" applyFont="1" applyFill="1"/>
    <xf numFmtId="0" fontId="3" fillId="0" borderId="0" xfId="0" applyFont="1" applyFill="1"/>
    <xf numFmtId="164" fontId="3" fillId="0" borderId="0" xfId="0" applyNumberFormat="1" applyFont="1"/>
    <xf numFmtId="0" fontId="1" fillId="0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164" fontId="2" fillId="0" borderId="6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vertical="center" wrapText="1"/>
    </xf>
    <xf numFmtId="164" fontId="2" fillId="0" borderId="6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/>
    <xf numFmtId="164" fontId="1" fillId="0" borderId="1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abSelected="1" view="pageBreakPreview" zoomScale="98" zoomScaleNormal="130" zoomScaleSheetLayoutView="98" workbookViewId="0">
      <selection activeCell="F72" sqref="F72"/>
    </sheetView>
  </sheetViews>
  <sheetFormatPr baseColWidth="10" defaultColWidth="0" defaultRowHeight="14.25" zeroHeight="1" x14ac:dyDescent="0.2"/>
  <cols>
    <col min="1" max="2" width="2.7109375" style="1" customWidth="1"/>
    <col min="3" max="3" width="37.85546875" style="1" customWidth="1"/>
    <col min="4" max="4" width="18.7109375" style="1" customWidth="1"/>
    <col min="5" max="5" width="14" style="1" customWidth="1"/>
    <col min="6" max="6" width="13.42578125" style="1" customWidth="1"/>
    <col min="7" max="7" width="16.28515625" style="1" bestFit="1" customWidth="1"/>
    <col min="8" max="8" width="19" style="1" customWidth="1"/>
    <col min="9" max="9" width="13.28515625" style="1" customWidth="1"/>
    <col min="10" max="10" width="0.85546875" style="1" customWidth="1"/>
    <col min="11" max="16384" width="11.42578125" style="1" hidden="1"/>
  </cols>
  <sheetData>
    <row r="1" spans="2:10" ht="15" x14ac:dyDescent="0.2">
      <c r="B1" s="35" t="s">
        <v>0</v>
      </c>
      <c r="C1" s="36"/>
      <c r="D1" s="36"/>
      <c r="E1" s="36"/>
      <c r="F1" s="36"/>
      <c r="G1" s="36"/>
      <c r="H1" s="36"/>
      <c r="I1" s="37"/>
    </row>
    <row r="2" spans="2:10" ht="15" x14ac:dyDescent="0.25">
      <c r="B2" s="43" t="s">
        <v>1</v>
      </c>
      <c r="C2" s="44"/>
      <c r="D2" s="44"/>
      <c r="E2" s="44"/>
      <c r="F2" s="44"/>
      <c r="G2" s="44"/>
      <c r="H2" s="44"/>
      <c r="I2" s="45"/>
    </row>
    <row r="3" spans="2:10" ht="14.1" customHeight="1" x14ac:dyDescent="0.2">
      <c r="B3" s="50" t="s">
        <v>2</v>
      </c>
      <c r="C3" s="51"/>
      <c r="D3" s="51"/>
      <c r="E3" s="51"/>
      <c r="F3" s="51"/>
      <c r="G3" s="51"/>
      <c r="H3" s="51"/>
      <c r="I3" s="52"/>
    </row>
    <row r="4" spans="2:10" ht="14.1" customHeight="1" x14ac:dyDescent="0.2">
      <c r="B4" s="53" t="s">
        <v>3</v>
      </c>
      <c r="C4" s="54"/>
      <c r="D4" s="54"/>
      <c r="E4" s="54"/>
      <c r="F4" s="54"/>
      <c r="G4" s="54"/>
      <c r="H4" s="54"/>
      <c r="I4" s="55"/>
    </row>
    <row r="5" spans="2:10" ht="14.1" customHeight="1" x14ac:dyDescent="0.2">
      <c r="B5" s="53" t="s">
        <v>16</v>
      </c>
      <c r="C5" s="54"/>
      <c r="D5" s="54"/>
      <c r="E5" s="54"/>
      <c r="F5" s="54"/>
      <c r="G5" s="54"/>
      <c r="H5" s="54"/>
      <c r="I5" s="55"/>
    </row>
    <row r="6" spans="2:10" ht="14.1" customHeight="1" x14ac:dyDescent="0.2">
      <c r="B6" s="56" t="s">
        <v>4</v>
      </c>
      <c r="C6" s="57"/>
      <c r="D6" s="57"/>
      <c r="E6" s="57"/>
      <c r="F6" s="57"/>
      <c r="G6" s="57"/>
      <c r="H6" s="57"/>
      <c r="I6" s="58"/>
    </row>
    <row r="7" spans="2:10" ht="15" customHeight="1" x14ac:dyDescent="0.2">
      <c r="B7" s="42" t="s">
        <v>5</v>
      </c>
      <c r="C7" s="42"/>
      <c r="D7" s="42" t="s">
        <v>6</v>
      </c>
      <c r="E7" s="42"/>
      <c r="F7" s="42"/>
      <c r="G7" s="42"/>
      <c r="H7" s="42"/>
      <c r="I7" s="42" t="s">
        <v>7</v>
      </c>
    </row>
    <row r="8" spans="2:10" ht="21" customHeight="1" x14ac:dyDescent="0.2">
      <c r="B8" s="42"/>
      <c r="C8" s="42"/>
      <c r="D8" s="19" t="s">
        <v>8</v>
      </c>
      <c r="E8" s="19" t="s">
        <v>9</v>
      </c>
      <c r="F8" s="19" t="s">
        <v>10</v>
      </c>
      <c r="G8" s="19" t="s">
        <v>11</v>
      </c>
      <c r="H8" s="19" t="s">
        <v>12</v>
      </c>
      <c r="I8" s="42"/>
    </row>
    <row r="9" spans="2:10" ht="8.1" customHeight="1" x14ac:dyDescent="0.2">
      <c r="B9" s="46"/>
      <c r="C9" s="47"/>
      <c r="D9" s="27"/>
      <c r="E9" s="2"/>
      <c r="F9" s="2"/>
      <c r="G9" s="2"/>
      <c r="H9" s="2"/>
      <c r="I9" s="2"/>
    </row>
    <row r="10" spans="2:10" ht="30" customHeight="1" x14ac:dyDescent="0.2">
      <c r="B10" s="38" t="s">
        <v>14</v>
      </c>
      <c r="C10" s="39"/>
      <c r="D10" s="30">
        <f t="shared" ref="D10:I10" si="0">SUM(D12:D37)</f>
        <v>152067929.34999996</v>
      </c>
      <c r="E10" s="9">
        <f t="shared" si="0"/>
        <v>0</v>
      </c>
      <c r="F10" s="9">
        <f t="shared" si="0"/>
        <v>152067929.34999996</v>
      </c>
      <c r="G10" s="9">
        <f t="shared" si="0"/>
        <v>44091898.300000019</v>
      </c>
      <c r="H10" s="9">
        <f t="shared" si="0"/>
        <v>41985163.100000016</v>
      </c>
      <c r="I10" s="9">
        <f t="shared" si="0"/>
        <v>107976031.05</v>
      </c>
    </row>
    <row r="11" spans="2:10" ht="8.1" customHeight="1" x14ac:dyDescent="0.2">
      <c r="B11" s="38"/>
      <c r="C11" s="39"/>
      <c r="D11" s="31"/>
      <c r="E11" s="10"/>
      <c r="F11" s="10"/>
      <c r="G11" s="10"/>
      <c r="H11" s="10"/>
      <c r="I11" s="10"/>
    </row>
    <row r="12" spans="2:10" x14ac:dyDescent="0.2">
      <c r="B12" s="28" t="s">
        <v>41</v>
      </c>
      <c r="C12" s="4" t="s">
        <v>17</v>
      </c>
      <c r="D12" s="29">
        <v>59501.7</v>
      </c>
      <c r="E12" s="11">
        <v>0</v>
      </c>
      <c r="F12" s="11">
        <f>+D12+E12</f>
        <v>59501.7</v>
      </c>
      <c r="G12" s="11">
        <v>8834.4</v>
      </c>
      <c r="H12" s="11">
        <v>8598.1</v>
      </c>
      <c r="I12" s="11">
        <f>+F12-G12</f>
        <v>50667.299999999996</v>
      </c>
      <c r="J12" s="3"/>
    </row>
    <row r="13" spans="2:10" x14ac:dyDescent="0.2">
      <c r="B13" s="28" t="s">
        <v>42</v>
      </c>
      <c r="C13" s="4" t="s">
        <v>18</v>
      </c>
      <c r="D13" s="29">
        <f>2596022.4-D42</f>
        <v>710822.39999999991</v>
      </c>
      <c r="E13" s="11">
        <v>0</v>
      </c>
      <c r="F13" s="11">
        <f t="shared" ref="F13:F37" si="1">+D13+E13</f>
        <v>710822.39999999991</v>
      </c>
      <c r="G13" s="11">
        <v>741800.89999999991</v>
      </c>
      <c r="H13" s="11">
        <v>727217.20000000007</v>
      </c>
      <c r="I13" s="11">
        <f t="shared" ref="I13:I37" si="2">+F13-G13</f>
        <v>-30978.5</v>
      </c>
      <c r="J13" s="3"/>
    </row>
    <row r="14" spans="2:10" x14ac:dyDescent="0.2">
      <c r="B14" s="28" t="s">
        <v>43</v>
      </c>
      <c r="C14" s="4" t="s">
        <v>19</v>
      </c>
      <c r="D14" s="29">
        <f>63792578.4-D43</f>
        <v>47033678.399999999</v>
      </c>
      <c r="E14" s="11">
        <v>0</v>
      </c>
      <c r="F14" s="11">
        <f t="shared" si="1"/>
        <v>47033678.399999999</v>
      </c>
      <c r="G14" s="11">
        <f>19873716.6-G43</f>
        <v>14830672.100000001</v>
      </c>
      <c r="H14" s="11">
        <f>19730548-H43</f>
        <v>14687503.5</v>
      </c>
      <c r="I14" s="11">
        <f t="shared" si="2"/>
        <v>32203006.299999997</v>
      </c>
      <c r="J14" s="3"/>
    </row>
    <row r="15" spans="2:10" x14ac:dyDescent="0.2">
      <c r="B15" s="28" t="s">
        <v>44</v>
      </c>
      <c r="C15" s="4" t="s">
        <v>20</v>
      </c>
      <c r="D15" s="29">
        <f>757726.5-D44</f>
        <v>547370.5</v>
      </c>
      <c r="E15" s="11">
        <v>0</v>
      </c>
      <c r="F15" s="11">
        <f t="shared" si="1"/>
        <v>547370.5</v>
      </c>
      <c r="G15" s="11">
        <v>84065.7</v>
      </c>
      <c r="H15" s="11">
        <v>84065.7</v>
      </c>
      <c r="I15" s="11">
        <f t="shared" si="2"/>
        <v>463304.8</v>
      </c>
      <c r="J15" s="3"/>
    </row>
    <row r="16" spans="2:10" x14ac:dyDescent="0.2">
      <c r="B16" s="28" t="s">
        <v>45</v>
      </c>
      <c r="C16" s="4" t="s">
        <v>21</v>
      </c>
      <c r="D16" s="29">
        <f>81657803-D45</f>
        <v>37557453</v>
      </c>
      <c r="E16" s="11">
        <v>0</v>
      </c>
      <c r="F16" s="11">
        <f t="shared" si="1"/>
        <v>37557453</v>
      </c>
      <c r="G16" s="11">
        <f>19690477.5-G45</f>
        <v>11886239.300000001</v>
      </c>
      <c r="H16" s="11">
        <f>19663077.9-H45</f>
        <v>11858839.699999999</v>
      </c>
      <c r="I16" s="11">
        <f t="shared" si="2"/>
        <v>25671213.699999999</v>
      </c>
      <c r="J16" s="3"/>
    </row>
    <row r="17" spans="2:10" x14ac:dyDescent="0.2">
      <c r="B17" s="28" t="s">
        <v>46</v>
      </c>
      <c r="C17" s="4" t="s">
        <v>22</v>
      </c>
      <c r="D17" s="29">
        <f>2494507.6-D46</f>
        <v>2111347.6</v>
      </c>
      <c r="E17" s="11">
        <v>0</v>
      </c>
      <c r="F17" s="11">
        <f t="shared" si="1"/>
        <v>2111347.6</v>
      </c>
      <c r="G17" s="11">
        <v>1197142.1000000001</v>
      </c>
      <c r="H17" s="11">
        <v>1048339.5</v>
      </c>
      <c r="I17" s="11">
        <f t="shared" si="2"/>
        <v>914205.5</v>
      </c>
      <c r="J17" s="3"/>
    </row>
    <row r="18" spans="2:10" x14ac:dyDescent="0.2">
      <c r="B18" s="28" t="s">
        <v>47</v>
      </c>
      <c r="C18" s="4" t="s">
        <v>23</v>
      </c>
      <c r="D18" s="29">
        <v>700973.1</v>
      </c>
      <c r="E18" s="11">
        <v>0</v>
      </c>
      <c r="F18" s="11">
        <f t="shared" si="1"/>
        <v>700973.1</v>
      </c>
      <c r="G18" s="11">
        <v>43809.1</v>
      </c>
      <c r="H18" s="11">
        <v>41805.300000000003</v>
      </c>
      <c r="I18" s="11">
        <f t="shared" si="2"/>
        <v>657164</v>
      </c>
      <c r="J18" s="3"/>
    </row>
    <row r="19" spans="2:10" x14ac:dyDescent="0.2">
      <c r="B19" s="28" t="s">
        <v>48</v>
      </c>
      <c r="C19" s="4" t="s">
        <v>24</v>
      </c>
      <c r="D19" s="29">
        <v>385595</v>
      </c>
      <c r="E19" s="11">
        <v>0</v>
      </c>
      <c r="F19" s="11">
        <f t="shared" si="1"/>
        <v>385595</v>
      </c>
      <c r="G19" s="11">
        <v>76857.399999999994</v>
      </c>
      <c r="H19" s="11">
        <v>75787.400000000009</v>
      </c>
      <c r="I19" s="11">
        <f t="shared" si="2"/>
        <v>308737.59999999998</v>
      </c>
      <c r="J19" s="3"/>
    </row>
    <row r="20" spans="2:10" x14ac:dyDescent="0.2">
      <c r="B20" s="28" t="s">
        <v>49</v>
      </c>
      <c r="C20" s="4" t="s">
        <v>25</v>
      </c>
      <c r="D20" s="29">
        <v>1173579.2</v>
      </c>
      <c r="E20" s="11">
        <v>0</v>
      </c>
      <c r="F20" s="11">
        <f t="shared" si="1"/>
        <v>1173579.2</v>
      </c>
      <c r="G20" s="11">
        <v>240831.4</v>
      </c>
      <c r="H20" s="11">
        <v>226345.40000000002</v>
      </c>
      <c r="I20" s="11">
        <f t="shared" si="2"/>
        <v>932747.79999999993</v>
      </c>
      <c r="J20" s="3"/>
    </row>
    <row r="21" spans="2:10" x14ac:dyDescent="0.2">
      <c r="B21" s="28" t="s">
        <v>50</v>
      </c>
      <c r="C21" s="4" t="s">
        <v>26</v>
      </c>
      <c r="D21" s="29">
        <v>130096</v>
      </c>
      <c r="E21" s="11">
        <v>0</v>
      </c>
      <c r="F21" s="11">
        <f t="shared" si="1"/>
        <v>130096</v>
      </c>
      <c r="G21" s="11">
        <v>25656.3</v>
      </c>
      <c r="H21" s="11">
        <v>25656.3</v>
      </c>
      <c r="I21" s="11">
        <f t="shared" si="2"/>
        <v>104439.7</v>
      </c>
      <c r="J21" s="3"/>
    </row>
    <row r="22" spans="2:10" x14ac:dyDescent="0.2">
      <c r="B22" s="28" t="s">
        <v>51</v>
      </c>
      <c r="C22" s="4" t="s">
        <v>27</v>
      </c>
      <c r="D22" s="29">
        <f>5199000.25-D51</f>
        <v>5188950.25</v>
      </c>
      <c r="E22" s="11">
        <v>0</v>
      </c>
      <c r="F22" s="11">
        <f t="shared" si="1"/>
        <v>5188950.25</v>
      </c>
      <c r="G22" s="11">
        <v>4714353.8</v>
      </c>
      <c r="H22" s="11">
        <f>4102441.4-0.8</f>
        <v>4102440.6</v>
      </c>
      <c r="I22" s="11">
        <f t="shared" si="2"/>
        <v>474596.45000000019</v>
      </c>
      <c r="J22" s="3"/>
    </row>
    <row r="23" spans="2:10" x14ac:dyDescent="0.2">
      <c r="B23" s="28" t="s">
        <v>52</v>
      </c>
      <c r="C23" s="4" t="s">
        <v>28</v>
      </c>
      <c r="D23" s="29">
        <f>28905857.2-D52</f>
        <v>9095962.1999999993</v>
      </c>
      <c r="E23" s="11">
        <v>0</v>
      </c>
      <c r="F23" s="11">
        <f t="shared" si="1"/>
        <v>9095962.1999999993</v>
      </c>
      <c r="G23" s="11">
        <f>6461761.1-G52</f>
        <v>1552422.6999999993</v>
      </c>
      <c r="H23" s="11">
        <f>6434931.9-H52</f>
        <v>1525593.5</v>
      </c>
      <c r="I23" s="11">
        <f t="shared" si="2"/>
        <v>7543539.5</v>
      </c>
      <c r="J23" s="3"/>
    </row>
    <row r="24" spans="2:10" x14ac:dyDescent="0.2">
      <c r="B24" s="28" t="s">
        <v>53</v>
      </c>
      <c r="C24" s="4" t="s">
        <v>29</v>
      </c>
      <c r="D24" s="29">
        <v>57042</v>
      </c>
      <c r="E24" s="11">
        <v>0</v>
      </c>
      <c r="F24" s="11">
        <f t="shared" si="1"/>
        <v>57042</v>
      </c>
      <c r="G24" s="11">
        <v>11200.7</v>
      </c>
      <c r="H24" s="11">
        <v>11200.7</v>
      </c>
      <c r="I24" s="11">
        <f t="shared" si="2"/>
        <v>45841.3</v>
      </c>
      <c r="J24" s="3"/>
    </row>
    <row r="25" spans="2:10" x14ac:dyDescent="0.2">
      <c r="B25" s="28" t="s">
        <v>54</v>
      </c>
      <c r="C25" s="4" t="s">
        <v>30</v>
      </c>
      <c r="D25" s="29">
        <v>1056606</v>
      </c>
      <c r="E25" s="11">
        <v>0</v>
      </c>
      <c r="F25" s="11">
        <f t="shared" si="1"/>
        <v>1056606</v>
      </c>
      <c r="G25" s="11">
        <v>114234.5</v>
      </c>
      <c r="H25" s="11">
        <v>114234.5</v>
      </c>
      <c r="I25" s="11">
        <f t="shared" si="2"/>
        <v>942371.5</v>
      </c>
      <c r="J25" s="3"/>
    </row>
    <row r="26" spans="2:10" x14ac:dyDescent="0.2">
      <c r="B26" s="28" t="s">
        <v>55</v>
      </c>
      <c r="C26" s="4" t="s">
        <v>31</v>
      </c>
      <c r="D26" s="29">
        <v>1075267.6000000001</v>
      </c>
      <c r="E26" s="11">
        <v>0</v>
      </c>
      <c r="F26" s="11">
        <f t="shared" si="1"/>
        <v>1075267.6000000001</v>
      </c>
      <c r="G26" s="11">
        <v>460934.89999999997</v>
      </c>
      <c r="H26" s="11">
        <v>455357</v>
      </c>
      <c r="I26" s="11">
        <f t="shared" si="2"/>
        <v>614332.70000000019</v>
      </c>
      <c r="J26" s="3"/>
    </row>
    <row r="27" spans="2:10" x14ac:dyDescent="0.2">
      <c r="B27" s="28" t="s">
        <v>56</v>
      </c>
      <c r="C27" s="4" t="s">
        <v>32</v>
      </c>
      <c r="D27" s="29">
        <f>274699.6-D56</f>
        <v>266863.59999999998</v>
      </c>
      <c r="E27" s="11">
        <v>0</v>
      </c>
      <c r="F27" s="11">
        <f t="shared" si="1"/>
        <v>266863.59999999998</v>
      </c>
      <c r="G27" s="11">
        <v>30038</v>
      </c>
      <c r="H27" s="11">
        <v>28941</v>
      </c>
      <c r="I27" s="11">
        <f t="shared" si="2"/>
        <v>236825.59999999998</v>
      </c>
      <c r="J27" s="3"/>
    </row>
    <row r="28" spans="2:10" ht="14.25" customHeight="1" x14ac:dyDescent="0.2">
      <c r="B28" s="28" t="s">
        <v>57</v>
      </c>
      <c r="C28" s="4" t="s">
        <v>33</v>
      </c>
      <c r="D28" s="29">
        <f>2745364-D57</f>
        <v>2676364</v>
      </c>
      <c r="E28" s="11">
        <v>0</v>
      </c>
      <c r="F28" s="11">
        <f t="shared" si="1"/>
        <v>2676364</v>
      </c>
      <c r="G28" s="11">
        <v>144058</v>
      </c>
      <c r="H28" s="11">
        <v>144058</v>
      </c>
      <c r="I28" s="11">
        <f t="shared" si="2"/>
        <v>2532306</v>
      </c>
      <c r="J28" s="3"/>
    </row>
    <row r="29" spans="2:10" ht="14.25" customHeight="1" x14ac:dyDescent="0.2">
      <c r="B29" s="28" t="s">
        <v>58</v>
      </c>
      <c r="C29" s="4" t="s">
        <v>34</v>
      </c>
      <c r="D29" s="29">
        <f>7711073.2-D58</f>
        <v>1910110.2000000002</v>
      </c>
      <c r="E29" s="11">
        <v>0</v>
      </c>
      <c r="F29" s="11">
        <f t="shared" si="1"/>
        <v>1910110.2000000002</v>
      </c>
      <c r="G29" s="11">
        <v>1778794.7000000002</v>
      </c>
      <c r="H29" s="11">
        <v>1736894.6</v>
      </c>
      <c r="I29" s="11">
        <f t="shared" si="2"/>
        <v>131315.5</v>
      </c>
      <c r="J29" s="3"/>
    </row>
    <row r="30" spans="2:10" ht="14.25" customHeight="1" x14ac:dyDescent="0.2">
      <c r="B30" s="28" t="s">
        <v>59</v>
      </c>
      <c r="C30" s="4" t="s">
        <v>35</v>
      </c>
      <c r="D30" s="29">
        <v>9059087.6999999993</v>
      </c>
      <c r="E30" s="11">
        <v>0</v>
      </c>
      <c r="F30" s="11">
        <f t="shared" si="1"/>
        <v>9059087.6999999993</v>
      </c>
      <c r="G30" s="11">
        <v>367898.6</v>
      </c>
      <c r="H30" s="11">
        <v>365711.6</v>
      </c>
      <c r="I30" s="11">
        <f t="shared" si="2"/>
        <v>8691189.0999999996</v>
      </c>
      <c r="J30" s="3"/>
    </row>
    <row r="31" spans="2:10" ht="14.25" customHeight="1" x14ac:dyDescent="0.2">
      <c r="B31" s="28" t="s">
        <v>60</v>
      </c>
      <c r="C31" s="4" t="s">
        <v>36</v>
      </c>
      <c r="D31" s="29">
        <v>12750949.300000001</v>
      </c>
      <c r="E31" s="11">
        <v>0</v>
      </c>
      <c r="F31" s="11">
        <f t="shared" si="1"/>
        <v>12750949.300000001</v>
      </c>
      <c r="G31" s="11">
        <v>1519955.1</v>
      </c>
      <c r="H31" s="11">
        <v>1519955.1</v>
      </c>
      <c r="I31" s="11">
        <f t="shared" si="2"/>
        <v>11230994.200000001</v>
      </c>
      <c r="J31" s="3"/>
    </row>
    <row r="32" spans="2:10" ht="14.25" customHeight="1" x14ac:dyDescent="0.2">
      <c r="B32" s="28" t="s">
        <v>61</v>
      </c>
      <c r="C32" s="4" t="s">
        <v>37</v>
      </c>
      <c r="D32" s="29">
        <v>880817.3</v>
      </c>
      <c r="E32" s="11">
        <v>0</v>
      </c>
      <c r="F32" s="11">
        <f t="shared" si="1"/>
        <v>880817.3</v>
      </c>
      <c r="G32" s="11">
        <v>136265.60000000001</v>
      </c>
      <c r="H32" s="11">
        <v>136110</v>
      </c>
      <c r="I32" s="11">
        <f t="shared" si="2"/>
        <v>744551.70000000007</v>
      </c>
      <c r="J32" s="3"/>
    </row>
    <row r="33" spans="2:10" ht="14.25" customHeight="1" x14ac:dyDescent="0.2">
      <c r="B33" s="28" t="s">
        <v>62</v>
      </c>
      <c r="C33" s="4" t="s">
        <v>38</v>
      </c>
      <c r="D33" s="29">
        <v>55727.199999999997</v>
      </c>
      <c r="E33" s="11">
        <v>0</v>
      </c>
      <c r="F33" s="11">
        <f t="shared" si="1"/>
        <v>55727.199999999997</v>
      </c>
      <c r="G33" s="11">
        <v>12358.1</v>
      </c>
      <c r="H33" s="11">
        <v>12358.2</v>
      </c>
      <c r="I33" s="11">
        <f t="shared" si="2"/>
        <v>43369.1</v>
      </c>
      <c r="J33" s="3"/>
    </row>
    <row r="34" spans="2:10" ht="14.25" customHeight="1" x14ac:dyDescent="0.2">
      <c r="B34" s="28" t="s">
        <v>63</v>
      </c>
      <c r="C34" s="4" t="s">
        <v>39</v>
      </c>
      <c r="D34" s="29">
        <v>39580.6</v>
      </c>
      <c r="E34" s="11">
        <v>0</v>
      </c>
      <c r="F34" s="11">
        <f t="shared" si="1"/>
        <v>39580.6</v>
      </c>
      <c r="G34" s="11">
        <v>8326.7000000000007</v>
      </c>
      <c r="H34" s="11">
        <v>8326.7000000000007</v>
      </c>
      <c r="I34" s="11">
        <f t="shared" si="2"/>
        <v>31253.899999999998</v>
      </c>
      <c r="J34" s="3"/>
    </row>
    <row r="35" spans="2:10" ht="14.25" customHeight="1" x14ac:dyDescent="0.2">
      <c r="B35" s="28" t="s">
        <v>64</v>
      </c>
      <c r="C35" s="4" t="s">
        <v>40</v>
      </c>
      <c r="D35" s="29">
        <v>97685.5</v>
      </c>
      <c r="E35" s="11">
        <v>0</v>
      </c>
      <c r="F35" s="11">
        <f t="shared" si="1"/>
        <v>97685.5</v>
      </c>
      <c r="G35" s="11">
        <v>21793.5</v>
      </c>
      <c r="H35" s="11">
        <v>21793.5</v>
      </c>
      <c r="I35" s="11">
        <f t="shared" si="2"/>
        <v>75892</v>
      </c>
      <c r="J35" s="3"/>
    </row>
    <row r="36" spans="2:10" ht="14.25" customHeight="1" x14ac:dyDescent="0.2">
      <c r="B36" s="28" t="s">
        <v>65</v>
      </c>
      <c r="C36" s="33" t="s">
        <v>67</v>
      </c>
      <c r="D36" s="29">
        <v>12080383.300000001</v>
      </c>
      <c r="E36" s="11">
        <v>0</v>
      </c>
      <c r="F36" s="11">
        <f t="shared" si="1"/>
        <v>12080383.300000001</v>
      </c>
      <c r="G36" s="11">
        <v>2805102.4999999995</v>
      </c>
      <c r="H36" s="11">
        <v>1991050.5999999999</v>
      </c>
      <c r="I36" s="11">
        <f t="shared" si="2"/>
        <v>9275280.8000000007</v>
      </c>
      <c r="J36" s="3"/>
    </row>
    <row r="37" spans="2:10" ht="14.25" customHeight="1" x14ac:dyDescent="0.2">
      <c r="B37" s="28" t="s">
        <v>66</v>
      </c>
      <c r="C37" s="4" t="s">
        <v>68</v>
      </c>
      <c r="D37" s="29">
        <v>5366115.7</v>
      </c>
      <c r="E37" s="11">
        <v>0</v>
      </c>
      <c r="F37" s="11">
        <f t="shared" si="1"/>
        <v>5366115.7</v>
      </c>
      <c r="G37" s="11">
        <v>1278252.2</v>
      </c>
      <c r="H37" s="11">
        <v>1026979.3999999999</v>
      </c>
      <c r="I37" s="11">
        <f t="shared" si="2"/>
        <v>4087863.5</v>
      </c>
      <c r="J37" s="3"/>
    </row>
    <row r="38" spans="2:10" x14ac:dyDescent="0.2">
      <c r="B38" s="48"/>
      <c r="C38" s="49"/>
      <c r="D38" s="32"/>
      <c r="E38" s="13"/>
      <c r="F38" s="21"/>
      <c r="G38" s="13"/>
      <c r="H38" s="13"/>
      <c r="I38" s="21"/>
    </row>
    <row r="39" spans="2:10" ht="22.5" customHeight="1" x14ac:dyDescent="0.2">
      <c r="B39" s="40" t="s">
        <v>15</v>
      </c>
      <c r="C39" s="41"/>
      <c r="D39" s="20">
        <f t="shared" ref="D39:I39" si="3">SUM(D41:D66)</f>
        <v>89035710</v>
      </c>
      <c r="E39" s="20">
        <f t="shared" si="3"/>
        <v>0</v>
      </c>
      <c r="F39" s="20">
        <f t="shared" si="3"/>
        <v>89035710</v>
      </c>
      <c r="G39" s="20">
        <f t="shared" si="3"/>
        <v>17756621.100000001</v>
      </c>
      <c r="H39" s="20">
        <f t="shared" si="3"/>
        <v>17756621.100000001</v>
      </c>
      <c r="I39" s="20">
        <f t="shared" si="3"/>
        <v>71279088.900000006</v>
      </c>
    </row>
    <row r="40" spans="2:10" ht="8.1" customHeight="1" x14ac:dyDescent="0.2">
      <c r="B40" s="38"/>
      <c r="C40" s="39"/>
      <c r="D40" s="10"/>
      <c r="E40" s="10"/>
      <c r="F40" s="10"/>
      <c r="G40" s="10"/>
      <c r="H40" s="10"/>
      <c r="I40" s="10"/>
    </row>
    <row r="41" spans="2:10" x14ac:dyDescent="0.2">
      <c r="B41" s="28" t="s">
        <v>41</v>
      </c>
      <c r="C41" s="4" t="s">
        <v>17</v>
      </c>
      <c r="D41" s="11">
        <v>0</v>
      </c>
      <c r="E41" s="11">
        <v>0</v>
      </c>
      <c r="F41" s="11">
        <f t="shared" ref="F41:F66" si="4">+D41+E41</f>
        <v>0</v>
      </c>
      <c r="G41" s="11">
        <v>0</v>
      </c>
      <c r="H41" s="11">
        <v>0</v>
      </c>
      <c r="I41" s="11">
        <f t="shared" ref="I41:I66" si="5">+F41-G41</f>
        <v>0</v>
      </c>
    </row>
    <row r="42" spans="2:10" x14ac:dyDescent="0.2">
      <c r="B42" s="28" t="s">
        <v>42</v>
      </c>
      <c r="C42" s="4" t="s">
        <v>18</v>
      </c>
      <c r="D42" s="11">
        <v>1885200</v>
      </c>
      <c r="E42" s="11">
        <v>0</v>
      </c>
      <c r="F42" s="11">
        <f t="shared" si="4"/>
        <v>1885200</v>
      </c>
      <c r="G42" s="11">
        <v>0</v>
      </c>
      <c r="H42" s="11">
        <v>0</v>
      </c>
      <c r="I42" s="11">
        <f t="shared" si="5"/>
        <v>1885200</v>
      </c>
    </row>
    <row r="43" spans="2:10" x14ac:dyDescent="0.2">
      <c r="B43" s="28" t="s">
        <v>43</v>
      </c>
      <c r="C43" s="4" t="s">
        <v>19</v>
      </c>
      <c r="D43" s="11">
        <v>16758900</v>
      </c>
      <c r="E43" s="11">
        <v>0</v>
      </c>
      <c r="F43" s="11">
        <f t="shared" si="4"/>
        <v>16758900</v>
      </c>
      <c r="G43" s="11">
        <v>5043044.5</v>
      </c>
      <c r="H43" s="11">
        <v>5043044.5</v>
      </c>
      <c r="I43" s="11">
        <f t="shared" si="5"/>
        <v>11715855.5</v>
      </c>
    </row>
    <row r="44" spans="2:10" x14ac:dyDescent="0.2">
      <c r="B44" s="28" t="s">
        <v>44</v>
      </c>
      <c r="C44" s="4" t="s">
        <v>20</v>
      </c>
      <c r="D44" s="11">
        <v>210356</v>
      </c>
      <c r="E44" s="11">
        <v>0</v>
      </c>
      <c r="F44" s="11">
        <f t="shared" si="4"/>
        <v>210356</v>
      </c>
      <c r="G44" s="11">
        <v>0</v>
      </c>
      <c r="H44" s="11">
        <v>0</v>
      </c>
      <c r="I44" s="11">
        <f t="shared" si="5"/>
        <v>210356</v>
      </c>
    </row>
    <row r="45" spans="2:10" x14ac:dyDescent="0.2">
      <c r="B45" s="28" t="s">
        <v>45</v>
      </c>
      <c r="C45" s="4" t="s">
        <v>21</v>
      </c>
      <c r="D45" s="11">
        <v>44100350</v>
      </c>
      <c r="E45" s="11">
        <v>0</v>
      </c>
      <c r="F45" s="11">
        <f t="shared" si="4"/>
        <v>44100350</v>
      </c>
      <c r="G45" s="11">
        <v>7804238.2000000002</v>
      </c>
      <c r="H45" s="11">
        <v>7804238.2000000002</v>
      </c>
      <c r="I45" s="11">
        <f t="shared" si="5"/>
        <v>36296111.799999997</v>
      </c>
    </row>
    <row r="46" spans="2:10" x14ac:dyDescent="0.2">
      <c r="B46" s="28" t="s">
        <v>46</v>
      </c>
      <c r="C46" s="4" t="s">
        <v>22</v>
      </c>
      <c r="D46" s="11">
        <v>383160</v>
      </c>
      <c r="E46" s="11">
        <v>0</v>
      </c>
      <c r="F46" s="11">
        <f t="shared" si="4"/>
        <v>383160</v>
      </c>
      <c r="G46" s="11">
        <v>0</v>
      </c>
      <c r="H46" s="11">
        <v>0</v>
      </c>
      <c r="I46" s="11">
        <f t="shared" si="5"/>
        <v>383160</v>
      </c>
    </row>
    <row r="47" spans="2:10" x14ac:dyDescent="0.2">
      <c r="B47" s="28" t="s">
        <v>47</v>
      </c>
      <c r="C47" s="4" t="s">
        <v>23</v>
      </c>
      <c r="D47" s="11">
        <v>0</v>
      </c>
      <c r="E47" s="11">
        <v>0</v>
      </c>
      <c r="F47" s="11">
        <f t="shared" si="4"/>
        <v>0</v>
      </c>
      <c r="G47" s="11">
        <v>0</v>
      </c>
      <c r="H47" s="11">
        <v>0</v>
      </c>
      <c r="I47" s="11">
        <f t="shared" si="5"/>
        <v>0</v>
      </c>
    </row>
    <row r="48" spans="2:10" x14ac:dyDescent="0.2">
      <c r="B48" s="28" t="s">
        <v>48</v>
      </c>
      <c r="C48" s="4" t="s">
        <v>24</v>
      </c>
      <c r="D48" s="11">
        <v>0</v>
      </c>
      <c r="E48" s="11">
        <v>0</v>
      </c>
      <c r="F48" s="11">
        <f t="shared" si="4"/>
        <v>0</v>
      </c>
      <c r="G48" s="11">
        <v>0</v>
      </c>
      <c r="H48" s="11">
        <v>0</v>
      </c>
      <c r="I48" s="11">
        <f t="shared" si="5"/>
        <v>0</v>
      </c>
    </row>
    <row r="49" spans="2:9" x14ac:dyDescent="0.2">
      <c r="B49" s="28" t="s">
        <v>49</v>
      </c>
      <c r="C49" s="4" t="s">
        <v>25</v>
      </c>
      <c r="D49" s="11">
        <v>0</v>
      </c>
      <c r="E49" s="11">
        <v>0</v>
      </c>
      <c r="F49" s="11">
        <f t="shared" si="4"/>
        <v>0</v>
      </c>
      <c r="G49" s="11">
        <v>0</v>
      </c>
      <c r="H49" s="11">
        <v>0</v>
      </c>
      <c r="I49" s="11">
        <f t="shared" si="5"/>
        <v>0</v>
      </c>
    </row>
    <row r="50" spans="2:9" x14ac:dyDescent="0.2">
      <c r="B50" s="28" t="s">
        <v>50</v>
      </c>
      <c r="C50" s="4" t="s">
        <v>26</v>
      </c>
      <c r="D50" s="11">
        <v>0</v>
      </c>
      <c r="E50" s="11">
        <v>0</v>
      </c>
      <c r="F50" s="11">
        <f t="shared" si="4"/>
        <v>0</v>
      </c>
      <c r="G50" s="11">
        <v>0</v>
      </c>
      <c r="H50" s="11">
        <v>0</v>
      </c>
      <c r="I50" s="11">
        <f t="shared" si="5"/>
        <v>0</v>
      </c>
    </row>
    <row r="51" spans="2:9" x14ac:dyDescent="0.2">
      <c r="B51" s="28" t="s">
        <v>51</v>
      </c>
      <c r="C51" s="4" t="s">
        <v>27</v>
      </c>
      <c r="D51" s="11">
        <v>10050</v>
      </c>
      <c r="E51" s="11">
        <v>0</v>
      </c>
      <c r="F51" s="11">
        <f t="shared" si="4"/>
        <v>10050</v>
      </c>
      <c r="G51" s="11">
        <v>0</v>
      </c>
      <c r="H51" s="11">
        <v>0</v>
      </c>
      <c r="I51" s="11">
        <f t="shared" si="5"/>
        <v>10050</v>
      </c>
    </row>
    <row r="52" spans="2:9" x14ac:dyDescent="0.2">
      <c r="B52" s="28" t="s">
        <v>52</v>
      </c>
      <c r="C52" s="4" t="s">
        <v>28</v>
      </c>
      <c r="D52" s="11">
        <f>20000589-190694</f>
        <v>19809895</v>
      </c>
      <c r="E52" s="11">
        <v>0</v>
      </c>
      <c r="F52" s="11">
        <f t="shared" si="4"/>
        <v>19809895</v>
      </c>
      <c r="G52" s="11">
        <v>4909338.4000000004</v>
      </c>
      <c r="H52" s="11">
        <v>4909338.4000000004</v>
      </c>
      <c r="I52" s="11">
        <f t="shared" si="5"/>
        <v>14900556.6</v>
      </c>
    </row>
    <row r="53" spans="2:9" x14ac:dyDescent="0.2">
      <c r="B53" s="28" t="s">
        <v>53</v>
      </c>
      <c r="C53" s="4" t="s">
        <v>29</v>
      </c>
      <c r="D53" s="11">
        <v>0</v>
      </c>
      <c r="E53" s="11">
        <v>0</v>
      </c>
      <c r="F53" s="11">
        <f t="shared" si="4"/>
        <v>0</v>
      </c>
      <c r="G53" s="11">
        <v>0</v>
      </c>
      <c r="H53" s="11">
        <v>0</v>
      </c>
      <c r="I53" s="11">
        <f t="shared" si="5"/>
        <v>0</v>
      </c>
    </row>
    <row r="54" spans="2:9" x14ac:dyDescent="0.2">
      <c r="B54" s="28" t="s">
        <v>54</v>
      </c>
      <c r="C54" s="4" t="s">
        <v>30</v>
      </c>
      <c r="D54" s="11">
        <v>0</v>
      </c>
      <c r="E54" s="11">
        <v>0</v>
      </c>
      <c r="F54" s="11">
        <f t="shared" si="4"/>
        <v>0</v>
      </c>
      <c r="G54" s="11">
        <v>0</v>
      </c>
      <c r="H54" s="11">
        <v>0</v>
      </c>
      <c r="I54" s="11">
        <f t="shared" si="5"/>
        <v>0</v>
      </c>
    </row>
    <row r="55" spans="2:9" x14ac:dyDescent="0.2">
      <c r="B55" s="28" t="s">
        <v>55</v>
      </c>
      <c r="C55" s="4" t="s">
        <v>31</v>
      </c>
      <c r="D55" s="11">
        <v>0</v>
      </c>
      <c r="E55" s="11">
        <v>0</v>
      </c>
      <c r="F55" s="11">
        <f t="shared" si="4"/>
        <v>0</v>
      </c>
      <c r="G55" s="11">
        <v>0</v>
      </c>
      <c r="H55" s="11">
        <v>0</v>
      </c>
      <c r="I55" s="11">
        <f t="shared" si="5"/>
        <v>0</v>
      </c>
    </row>
    <row r="56" spans="2:9" x14ac:dyDescent="0.2">
      <c r="B56" s="28" t="s">
        <v>56</v>
      </c>
      <c r="C56" s="4" t="s">
        <v>32</v>
      </c>
      <c r="D56" s="11">
        <v>7836</v>
      </c>
      <c r="E56" s="11">
        <v>0</v>
      </c>
      <c r="F56" s="11">
        <f t="shared" si="4"/>
        <v>7836</v>
      </c>
      <c r="G56" s="11">
        <v>0</v>
      </c>
      <c r="H56" s="11">
        <v>0</v>
      </c>
      <c r="I56" s="11">
        <f t="shared" si="5"/>
        <v>7836</v>
      </c>
    </row>
    <row r="57" spans="2:9" x14ac:dyDescent="0.2">
      <c r="B57" s="28" t="s">
        <v>57</v>
      </c>
      <c r="C57" s="4" t="s">
        <v>33</v>
      </c>
      <c r="D57" s="11">
        <v>69000</v>
      </c>
      <c r="E57" s="11">
        <v>0</v>
      </c>
      <c r="F57" s="11">
        <f t="shared" si="4"/>
        <v>69000</v>
      </c>
      <c r="G57" s="11">
        <v>0</v>
      </c>
      <c r="H57" s="11">
        <v>0</v>
      </c>
      <c r="I57" s="11">
        <f t="shared" si="5"/>
        <v>69000</v>
      </c>
    </row>
    <row r="58" spans="2:9" x14ac:dyDescent="0.2">
      <c r="B58" s="28" t="s">
        <v>58</v>
      </c>
      <c r="C58" s="4" t="s">
        <v>34</v>
      </c>
      <c r="D58" s="11">
        <v>5800963</v>
      </c>
      <c r="E58" s="11">
        <v>0</v>
      </c>
      <c r="F58" s="11">
        <f t="shared" si="4"/>
        <v>5800963</v>
      </c>
      <c r="G58" s="11">
        <v>0</v>
      </c>
      <c r="H58" s="11">
        <v>0</v>
      </c>
      <c r="I58" s="11">
        <f t="shared" si="5"/>
        <v>5800963</v>
      </c>
    </row>
    <row r="59" spans="2:9" x14ac:dyDescent="0.2">
      <c r="B59" s="28" t="s">
        <v>59</v>
      </c>
      <c r="C59" s="4" t="s">
        <v>35</v>
      </c>
      <c r="D59" s="11">
        <v>0</v>
      </c>
      <c r="E59" s="11">
        <v>0</v>
      </c>
      <c r="F59" s="11">
        <f t="shared" si="4"/>
        <v>0</v>
      </c>
      <c r="G59" s="11">
        <v>0</v>
      </c>
      <c r="H59" s="11">
        <v>0</v>
      </c>
      <c r="I59" s="11">
        <f t="shared" si="5"/>
        <v>0</v>
      </c>
    </row>
    <row r="60" spans="2:9" x14ac:dyDescent="0.2">
      <c r="B60" s="28" t="s">
        <v>60</v>
      </c>
      <c r="C60" s="4" t="s">
        <v>36</v>
      </c>
      <c r="D60" s="11">
        <v>0</v>
      </c>
      <c r="E60" s="11">
        <v>0</v>
      </c>
      <c r="F60" s="11">
        <f t="shared" si="4"/>
        <v>0</v>
      </c>
      <c r="G60" s="11">
        <v>0</v>
      </c>
      <c r="H60" s="11">
        <v>0</v>
      </c>
      <c r="I60" s="11">
        <f t="shared" si="5"/>
        <v>0</v>
      </c>
    </row>
    <row r="61" spans="2:9" x14ac:dyDescent="0.2">
      <c r="B61" s="28" t="s">
        <v>61</v>
      </c>
      <c r="C61" s="4" t="s">
        <v>37</v>
      </c>
      <c r="D61" s="11">
        <v>0</v>
      </c>
      <c r="E61" s="11">
        <v>0</v>
      </c>
      <c r="F61" s="11">
        <f t="shared" si="4"/>
        <v>0</v>
      </c>
      <c r="G61" s="11">
        <v>0</v>
      </c>
      <c r="H61" s="11">
        <v>0</v>
      </c>
      <c r="I61" s="11">
        <f t="shared" si="5"/>
        <v>0</v>
      </c>
    </row>
    <row r="62" spans="2:9" x14ac:dyDescent="0.2">
      <c r="B62" s="28" t="s">
        <v>62</v>
      </c>
      <c r="C62" s="4" t="s">
        <v>38</v>
      </c>
      <c r="D62" s="11">
        <v>0</v>
      </c>
      <c r="E62" s="11">
        <v>0</v>
      </c>
      <c r="F62" s="11">
        <f t="shared" si="4"/>
        <v>0</v>
      </c>
      <c r="G62" s="11">
        <v>0</v>
      </c>
      <c r="H62" s="11">
        <v>0</v>
      </c>
      <c r="I62" s="11">
        <f t="shared" si="5"/>
        <v>0</v>
      </c>
    </row>
    <row r="63" spans="2:9" x14ac:dyDescent="0.2">
      <c r="B63" s="28" t="s">
        <v>63</v>
      </c>
      <c r="C63" s="4" t="s">
        <v>39</v>
      </c>
      <c r="D63" s="11">
        <v>0</v>
      </c>
      <c r="E63" s="11">
        <v>0</v>
      </c>
      <c r="F63" s="11">
        <f t="shared" si="4"/>
        <v>0</v>
      </c>
      <c r="G63" s="11">
        <v>0</v>
      </c>
      <c r="H63" s="11">
        <v>0</v>
      </c>
      <c r="I63" s="11">
        <f t="shared" si="5"/>
        <v>0</v>
      </c>
    </row>
    <row r="64" spans="2:9" x14ac:dyDescent="0.2">
      <c r="B64" s="28" t="s">
        <v>64</v>
      </c>
      <c r="C64" s="4" t="s">
        <v>40</v>
      </c>
      <c r="D64" s="11">
        <v>0</v>
      </c>
      <c r="E64" s="11">
        <v>0</v>
      </c>
      <c r="F64" s="11">
        <f t="shared" si="4"/>
        <v>0</v>
      </c>
      <c r="G64" s="11">
        <v>0</v>
      </c>
      <c r="H64" s="11">
        <v>0</v>
      </c>
      <c r="I64" s="11">
        <f t="shared" si="5"/>
        <v>0</v>
      </c>
    </row>
    <row r="65" spans="2:9" x14ac:dyDescent="0.2">
      <c r="B65" s="28" t="s">
        <v>65</v>
      </c>
      <c r="C65" s="4" t="s">
        <v>67</v>
      </c>
      <c r="D65" s="11">
        <v>0</v>
      </c>
      <c r="E65" s="11">
        <v>0</v>
      </c>
      <c r="F65" s="11">
        <f t="shared" si="4"/>
        <v>0</v>
      </c>
      <c r="G65" s="11">
        <v>0</v>
      </c>
      <c r="H65" s="11">
        <v>0</v>
      </c>
      <c r="I65" s="11">
        <f t="shared" si="5"/>
        <v>0</v>
      </c>
    </row>
    <row r="66" spans="2:9" x14ac:dyDescent="0.2">
      <c r="B66" s="28" t="s">
        <v>66</v>
      </c>
      <c r="C66" s="4" t="s">
        <v>68</v>
      </c>
      <c r="D66" s="11">
        <v>0</v>
      </c>
      <c r="E66" s="11">
        <v>0</v>
      </c>
      <c r="F66" s="11">
        <f t="shared" si="4"/>
        <v>0</v>
      </c>
      <c r="G66" s="11">
        <v>0</v>
      </c>
      <c r="H66" s="11">
        <v>0</v>
      </c>
      <c r="I66" s="11">
        <f t="shared" si="5"/>
        <v>0</v>
      </c>
    </row>
    <row r="67" spans="2:9" x14ac:dyDescent="0.2">
      <c r="B67" s="59"/>
      <c r="C67" s="60"/>
      <c r="D67" s="12"/>
      <c r="E67" s="12"/>
      <c r="F67" s="12"/>
      <c r="G67" s="12"/>
      <c r="H67" s="12"/>
      <c r="I67" s="11"/>
    </row>
    <row r="68" spans="2:9" x14ac:dyDescent="0.2">
      <c r="B68" s="61" t="s">
        <v>13</v>
      </c>
      <c r="C68" s="62"/>
      <c r="D68" s="34">
        <f t="shared" ref="D68:I68" si="6">D10+D39</f>
        <v>241103639.34999996</v>
      </c>
      <c r="E68" s="34">
        <f t="shared" si="6"/>
        <v>0</v>
      </c>
      <c r="F68" s="34">
        <f t="shared" si="6"/>
        <v>241103639.34999996</v>
      </c>
      <c r="G68" s="34">
        <f t="shared" si="6"/>
        <v>61848519.400000021</v>
      </c>
      <c r="H68" s="34">
        <f t="shared" si="6"/>
        <v>59741784.200000018</v>
      </c>
      <c r="I68" s="34">
        <f t="shared" si="6"/>
        <v>179255119.94999999</v>
      </c>
    </row>
    <row r="69" spans="2:9" x14ac:dyDescent="0.2">
      <c r="D69" s="6"/>
    </row>
    <row r="70" spans="2:9" x14ac:dyDescent="0.2">
      <c r="D70" s="6"/>
      <c r="E70" s="18"/>
      <c r="F70" s="18"/>
      <c r="G70" s="18"/>
      <c r="H70" s="18"/>
      <c r="I70" s="18"/>
    </row>
    <row r="71" spans="2:9" x14ac:dyDescent="0.2">
      <c r="D71" s="6"/>
      <c r="E71" s="5"/>
      <c r="F71" s="6"/>
      <c r="G71" s="14"/>
      <c r="H71" s="6"/>
      <c r="I71" s="6"/>
    </row>
    <row r="72" spans="2:9" x14ac:dyDescent="0.2">
      <c r="D72" s="6"/>
      <c r="E72" s="6"/>
      <c r="F72" s="6"/>
      <c r="G72" s="6"/>
      <c r="H72" s="6"/>
      <c r="I72" s="6"/>
    </row>
    <row r="73" spans="2:9" x14ac:dyDescent="0.2">
      <c r="C73" s="5"/>
      <c r="D73" s="6"/>
      <c r="G73" s="7"/>
      <c r="H73" s="7"/>
      <c r="I73" s="5"/>
    </row>
    <row r="74" spans="2:9" x14ac:dyDescent="0.2">
      <c r="C74" s="5"/>
      <c r="D74" s="6"/>
      <c r="G74" s="7"/>
      <c r="H74" s="7"/>
      <c r="I74" s="18"/>
    </row>
    <row r="75" spans="2:9" x14ac:dyDescent="0.2">
      <c r="C75" s="5"/>
      <c r="D75" s="6"/>
      <c r="G75" s="7"/>
      <c r="H75" s="7"/>
      <c r="I75" s="5"/>
    </row>
    <row r="76" spans="2:9" x14ac:dyDescent="0.2">
      <c r="C76" s="5"/>
      <c r="D76" s="6"/>
      <c r="G76" s="7"/>
      <c r="H76" s="7"/>
      <c r="I76" s="5"/>
    </row>
    <row r="77" spans="2:9" x14ac:dyDescent="0.2">
      <c r="C77" s="5"/>
      <c r="D77" s="6"/>
      <c r="G77" s="7"/>
      <c r="H77" s="7"/>
      <c r="I77" s="8"/>
    </row>
    <row r="78" spans="2:9" x14ac:dyDescent="0.2">
      <c r="C78" s="5"/>
      <c r="D78" s="6"/>
      <c r="G78" s="7"/>
      <c r="H78" s="7"/>
      <c r="I78" s="8"/>
    </row>
    <row r="79" spans="2:9" x14ac:dyDescent="0.2">
      <c r="C79" s="16"/>
      <c r="D79" s="6"/>
      <c r="G79" s="17"/>
      <c r="H79" s="17"/>
      <c r="I79" s="5"/>
    </row>
    <row r="80" spans="2:9" x14ac:dyDescent="0.2">
      <c r="C80" s="16"/>
      <c r="D80" s="6"/>
      <c r="G80" s="7"/>
      <c r="H80" s="7"/>
      <c r="I80" s="5"/>
    </row>
    <row r="81" spans="3:9" x14ac:dyDescent="0.2">
      <c r="C81" s="16"/>
      <c r="D81" s="6"/>
      <c r="G81" s="7"/>
      <c r="H81" s="7"/>
    </row>
    <row r="82" spans="3:9" x14ac:dyDescent="0.2">
      <c r="C82" s="22"/>
      <c r="D82" s="6"/>
      <c r="E82" s="24"/>
      <c r="F82" s="25"/>
      <c r="G82" s="23"/>
      <c r="H82" s="23"/>
      <c r="I82" s="25"/>
    </row>
    <row r="83" spans="3:9" x14ac:dyDescent="0.2">
      <c r="C83" s="5"/>
      <c r="D83" s="6"/>
      <c r="G83" s="7"/>
      <c r="H83" s="7"/>
    </row>
    <row r="84" spans="3:9" x14ac:dyDescent="0.2">
      <c r="C84" s="5"/>
      <c r="D84" s="6"/>
      <c r="G84" s="7"/>
      <c r="H84" s="7"/>
    </row>
    <row r="85" spans="3:9" x14ac:dyDescent="0.2">
      <c r="C85" s="5"/>
      <c r="D85" s="6"/>
      <c r="G85" s="7"/>
      <c r="H85" s="7"/>
    </row>
    <row r="86" spans="3:9" x14ac:dyDescent="0.2">
      <c r="C86" s="16"/>
      <c r="D86" s="6"/>
      <c r="E86" s="5"/>
      <c r="G86" s="17"/>
      <c r="H86" s="17"/>
    </row>
    <row r="87" spans="3:9" x14ac:dyDescent="0.2">
      <c r="D87" s="6"/>
    </row>
    <row r="88" spans="3:9" x14ac:dyDescent="0.2">
      <c r="D88" s="6"/>
      <c r="H88" s="15"/>
    </row>
    <row r="89" spans="3:9" x14ac:dyDescent="0.2">
      <c r="D89" s="6"/>
    </row>
    <row r="90" spans="3:9" x14ac:dyDescent="0.2">
      <c r="D90" s="6"/>
    </row>
    <row r="91" spans="3:9" x14ac:dyDescent="0.2">
      <c r="D91" s="6"/>
      <c r="E91" s="26"/>
    </row>
    <row r="92" spans="3:9" x14ac:dyDescent="0.2"/>
    <row r="93" spans="3:9" x14ac:dyDescent="0.2"/>
    <row r="94" spans="3:9" x14ac:dyDescent="0.2"/>
    <row r="95" spans="3:9" x14ac:dyDescent="0.2"/>
    <row r="96" spans="3:9" x14ac:dyDescent="0.2"/>
    <row r="97" x14ac:dyDescent="0.2"/>
    <row r="98" x14ac:dyDescent="0.2"/>
    <row r="99" x14ac:dyDescent="0.2"/>
    <row r="100" x14ac:dyDescent="0.2"/>
    <row r="101" x14ac:dyDescent="0.2"/>
  </sheetData>
  <mergeCells count="17">
    <mergeCell ref="B67:C67"/>
    <mergeCell ref="B68:C68"/>
    <mergeCell ref="B1:I1"/>
    <mergeCell ref="B10:C10"/>
    <mergeCell ref="B11:C11"/>
    <mergeCell ref="B39:C39"/>
    <mergeCell ref="B40:C40"/>
    <mergeCell ref="B7:C8"/>
    <mergeCell ref="B2:I2"/>
    <mergeCell ref="B9:C9"/>
    <mergeCell ref="B38:C38"/>
    <mergeCell ref="B3:I3"/>
    <mergeCell ref="B4:I4"/>
    <mergeCell ref="B5:I5"/>
    <mergeCell ref="B6:I6"/>
    <mergeCell ref="D7:H7"/>
    <mergeCell ref="I7:I8"/>
  </mergeCells>
  <printOptions horizontalCentered="1"/>
  <pageMargins left="0.70866141732283472" right="0.70866141732283472" top="0.74803149606299213" bottom="0.74803149606299213" header="0.31496062992125984" footer="0.31496062992125984"/>
  <pageSetup scale="52" fitToHeight="2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6b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HOME</cp:lastModifiedBy>
  <cp:revision/>
  <cp:lastPrinted>2018-04-26T04:42:33Z</cp:lastPrinted>
  <dcterms:created xsi:type="dcterms:W3CDTF">2016-10-11T17:36:10Z</dcterms:created>
  <dcterms:modified xsi:type="dcterms:W3CDTF">2018-05-04T03:17:03Z</dcterms:modified>
</cp:coreProperties>
</file>